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heinemeier/Desktop/Analysis Projects/Module 1/kickstarter_analysis/"/>
    </mc:Choice>
  </mc:AlternateContent>
  <xr:revisionPtr revIDLastSave="0" documentId="13_ncr:1_{71D6137D-89E6-BC4A-B42A-E1918107C037}" xr6:coauthVersionLast="47" xr6:coauthVersionMax="47" xr10:uidLastSave="{00000000-0000-0000-0000-000000000000}"/>
  <bookViews>
    <workbookView xWindow="800" yWindow="1160" windowWidth="27600" windowHeight="15340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Theater Outcomes by Launch Date" sheetId="13" r:id="rId4"/>
    <sheet name="Outcomes Based On Goals" sheetId="14" r:id="rId5"/>
    <sheet name="Kickstarter" sheetId="1" r:id="rId6"/>
    <sheet name="Campaigns in Days" sheetId="15" r:id="rId7"/>
    <sheet name="Goals and Campaign Length" sheetId="16" r:id="rId8"/>
    <sheet name="Plays Outcomes Timeframe &amp; Goal" sheetId="17" r:id="rId9"/>
    <sheet name="Edinburgh Research" sheetId="7" r:id="rId10"/>
  </sheets>
  <definedNames>
    <definedName name="_xlnm._FilterDatabase" localSheetId="5" hidden="1">Kickstarter!$A$1:$U$4116</definedName>
  </definedNames>
  <calcPr calcId="191029"/>
  <pivotCaches>
    <pivotCache cacheId="9" r:id="rId11"/>
    <pivotCache cacheId="10" r:id="rId12"/>
    <pivotCache cacheId="11" r:id="rId13"/>
    <pivotCache cacheId="14" r:id="rId14"/>
    <pivotCache cacheId="2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6" l="1"/>
  <c r="D5" i="16"/>
  <c r="C5" i="16"/>
  <c r="B5" i="16"/>
  <c r="E5" i="16"/>
  <c r="D4" i="16"/>
  <c r="D3" i="16"/>
  <c r="D2" i="16"/>
  <c r="C4" i="16"/>
  <c r="C3" i="16"/>
  <c r="C2" i="16"/>
  <c r="B4" i="16"/>
  <c r="B3" i="16"/>
  <c r="B2" i="16"/>
  <c r="V4108" i="1"/>
  <c r="V4105" i="1"/>
  <c r="V4103" i="1"/>
  <c r="V4101" i="1"/>
  <c r="V4095" i="1"/>
  <c r="V4094" i="1"/>
  <c r="V4086" i="1"/>
  <c r="V4083" i="1"/>
  <c r="V4082" i="1"/>
  <c r="V4079" i="1"/>
  <c r="V4078" i="1"/>
  <c r="V4077" i="1"/>
  <c r="V4072" i="1"/>
  <c r="V4071" i="1"/>
  <c r="V4054" i="1"/>
  <c r="V4053" i="1"/>
  <c r="V4052" i="1"/>
  <c r="V4046" i="1"/>
  <c r="V4044" i="1"/>
  <c r="V4043" i="1"/>
  <c r="V4029" i="1"/>
  <c r="V4028" i="1"/>
  <c r="V4018" i="1"/>
  <c r="V4006" i="1"/>
  <c r="V4004" i="1"/>
  <c r="V4003" i="1"/>
  <c r="V4002" i="1"/>
  <c r="V4001" i="1"/>
  <c r="V3997" i="1"/>
  <c r="V3977" i="1"/>
  <c r="V3964" i="1"/>
  <c r="V3962" i="1"/>
  <c r="V3961" i="1"/>
  <c r="V3937" i="1"/>
  <c r="V3935" i="1"/>
  <c r="V3929" i="1"/>
  <c r="V3915" i="1"/>
  <c r="V3904" i="1"/>
  <c r="V3902" i="1"/>
  <c r="V3894" i="1"/>
  <c r="V3892" i="1"/>
  <c r="V3887" i="1"/>
  <c r="V3886" i="1"/>
  <c r="V3885" i="1"/>
  <c r="V3884" i="1"/>
  <c r="V3883" i="1"/>
  <c r="V3879" i="1"/>
  <c r="V3825" i="1"/>
  <c r="V3822" i="1"/>
  <c r="V3821" i="1"/>
  <c r="V3820" i="1"/>
  <c r="V3819" i="1"/>
  <c r="V3808" i="1"/>
  <c r="V3806" i="1"/>
  <c r="V3792" i="1"/>
  <c r="V3789" i="1"/>
  <c r="V3770" i="1"/>
  <c r="V3758" i="1"/>
  <c r="V3734" i="1"/>
  <c r="V3705" i="1"/>
  <c r="V3694" i="1"/>
  <c r="V3691" i="1"/>
  <c r="V3690" i="1"/>
  <c r="V3678" i="1"/>
  <c r="V3677" i="1"/>
  <c r="V3670" i="1"/>
  <c r="V3669" i="1"/>
  <c r="V3665" i="1"/>
  <c r="V3662" i="1"/>
  <c r="V3653" i="1"/>
  <c r="V3651" i="1"/>
  <c r="V3637" i="1"/>
  <c r="V3627" i="1"/>
  <c r="V3625" i="1"/>
  <c r="V3620" i="1"/>
  <c r="V3615" i="1"/>
  <c r="V3614" i="1"/>
  <c r="V3611" i="1"/>
  <c r="V3607" i="1"/>
  <c r="V3604" i="1"/>
  <c r="V3600" i="1"/>
  <c r="V3594" i="1"/>
  <c r="V3593" i="1"/>
  <c r="V3592" i="1"/>
  <c r="V3591" i="1"/>
  <c r="V3588" i="1"/>
  <c r="V3587" i="1"/>
  <c r="V3584" i="1"/>
  <c r="V3569" i="1"/>
  <c r="V3561" i="1"/>
  <c r="V3560" i="1"/>
  <c r="V3551" i="1"/>
  <c r="V3550" i="1"/>
  <c r="V3549" i="1"/>
  <c r="V3545" i="1"/>
  <c r="V3544" i="1"/>
  <c r="V3542" i="1"/>
  <c r="V3541" i="1"/>
  <c r="V3535" i="1"/>
  <c r="V3532" i="1"/>
  <c r="V3531" i="1"/>
  <c r="V3521" i="1"/>
  <c r="V3510" i="1"/>
  <c r="V3503" i="1"/>
  <c r="V3501" i="1"/>
  <c r="V3496" i="1"/>
  <c r="V3490" i="1"/>
  <c r="V3486" i="1"/>
  <c r="V3478" i="1"/>
  <c r="V3471" i="1"/>
  <c r="V3466" i="1"/>
  <c r="V3464" i="1"/>
  <c r="V3457" i="1"/>
  <c r="V3456" i="1"/>
  <c r="V3454" i="1"/>
  <c r="V3453" i="1"/>
  <c r="V3452" i="1"/>
  <c r="V3448" i="1"/>
  <c r="V3447" i="1"/>
  <c r="V3445" i="1"/>
  <c r="V3441" i="1"/>
  <c r="V3440" i="1"/>
  <c r="V3434" i="1"/>
  <c r="V3430" i="1"/>
  <c r="V3429" i="1"/>
  <c r="V3427" i="1"/>
  <c r="V3423" i="1"/>
  <c r="V3421" i="1"/>
  <c r="V3416" i="1"/>
  <c r="V3412" i="1"/>
  <c r="V3408" i="1"/>
  <c r="V3406" i="1"/>
  <c r="V3398" i="1"/>
  <c r="V3394" i="1"/>
  <c r="V3390" i="1"/>
  <c r="V3389" i="1"/>
  <c r="V3385" i="1"/>
  <c r="V3372" i="1"/>
  <c r="V3371" i="1"/>
  <c r="V3366" i="1"/>
  <c r="V3363" i="1"/>
  <c r="V3350" i="1"/>
  <c r="V3349" i="1"/>
  <c r="V3348" i="1"/>
  <c r="V3344" i="1"/>
  <c r="V3342" i="1"/>
  <c r="V3332" i="1"/>
  <c r="V3324" i="1"/>
  <c r="V3321" i="1"/>
  <c r="V3320" i="1"/>
  <c r="V3317" i="1"/>
  <c r="V3316" i="1"/>
  <c r="V3311" i="1"/>
  <c r="V3306" i="1"/>
  <c r="V3303" i="1"/>
  <c r="V3298" i="1"/>
  <c r="V3294" i="1"/>
  <c r="V3275" i="1"/>
  <c r="V3254" i="1"/>
  <c r="V3247" i="1"/>
  <c r="V3243" i="1"/>
  <c r="V3241" i="1"/>
  <c r="V3240" i="1"/>
  <c r="V3238" i="1"/>
  <c r="V3233" i="1"/>
  <c r="V3231" i="1"/>
  <c r="V3230" i="1"/>
  <c r="V3221" i="1"/>
  <c r="V3219" i="1"/>
  <c r="V3218" i="1"/>
  <c r="V3217" i="1"/>
  <c r="V3211" i="1"/>
  <c r="V3204" i="1"/>
  <c r="V3203" i="1"/>
  <c r="V3202" i="1"/>
  <c r="V3188" i="1"/>
  <c r="V3187" i="1"/>
  <c r="V3170" i="1"/>
  <c r="V3167" i="1"/>
  <c r="V3157" i="1"/>
  <c r="V3156" i="1"/>
  <c r="V3155" i="1"/>
  <c r="V3154" i="1"/>
  <c r="V3152" i="1"/>
  <c r="V3151" i="1"/>
  <c r="V3150" i="1"/>
  <c r="V3148" i="1"/>
  <c r="V3147" i="1"/>
  <c r="V3146" i="1"/>
  <c r="V3144" i="1"/>
  <c r="V3138" i="1"/>
  <c r="V3124" i="1"/>
  <c r="V3117" i="1"/>
  <c r="V3103" i="1"/>
  <c r="V3100" i="1"/>
  <c r="V3099" i="1"/>
  <c r="V3087" i="1"/>
  <c r="V3085" i="1"/>
  <c r="V3080" i="1"/>
  <c r="V3077" i="1"/>
  <c r="V3072" i="1"/>
  <c r="V3071" i="1"/>
  <c r="V3067" i="1"/>
  <c r="V3060" i="1"/>
  <c r="V3057" i="1"/>
  <c r="V3056" i="1"/>
  <c r="V3050" i="1"/>
  <c r="V3049" i="1"/>
  <c r="V3048" i="1"/>
  <c r="V3047" i="1"/>
  <c r="V3046" i="1"/>
  <c r="V3045" i="1"/>
  <c r="V3036" i="1"/>
  <c r="V3033" i="1"/>
  <c r="V3031" i="1"/>
  <c r="V3026" i="1"/>
  <c r="V3019" i="1"/>
  <c r="V3013" i="1"/>
  <c r="V3011" i="1"/>
  <c r="V3009" i="1"/>
  <c r="V3008" i="1"/>
  <c r="V3005" i="1"/>
  <c r="V3001" i="1"/>
  <c r="V2998" i="1"/>
  <c r="V2993" i="1"/>
  <c r="V2992" i="1"/>
  <c r="V2988" i="1"/>
  <c r="V2984" i="1"/>
  <c r="V2983" i="1"/>
  <c r="V2978" i="1"/>
  <c r="V2972" i="1"/>
  <c r="V2970" i="1"/>
  <c r="V2969" i="1"/>
  <c r="V2966" i="1"/>
  <c r="V2964" i="1"/>
  <c r="V2955" i="1"/>
  <c r="V2954" i="1"/>
  <c r="V2950" i="1"/>
  <c r="V2949" i="1"/>
  <c r="V2946" i="1"/>
  <c r="V2940" i="1"/>
  <c r="V2939" i="1"/>
  <c r="V2938" i="1"/>
  <c r="V2934" i="1"/>
  <c r="V2930" i="1"/>
  <c r="V2923" i="1"/>
  <c r="V2921" i="1"/>
  <c r="V2916" i="1"/>
  <c r="V2915" i="1"/>
  <c r="V2914" i="1"/>
  <c r="V2911" i="1"/>
  <c r="V2908" i="1"/>
  <c r="V2902" i="1"/>
  <c r="V2901" i="1"/>
  <c r="V2900" i="1"/>
  <c r="V2897" i="1"/>
  <c r="V2893" i="1"/>
  <c r="V2892" i="1"/>
  <c r="V2886" i="1"/>
  <c r="V2885" i="1"/>
  <c r="V2883" i="1"/>
  <c r="V2882" i="1"/>
  <c r="V2879" i="1"/>
  <c r="V2878" i="1"/>
  <c r="V2876" i="1"/>
  <c r="V2873" i="1"/>
  <c r="V2869" i="1"/>
  <c r="V2861" i="1"/>
  <c r="V2860" i="1"/>
  <c r="V2858" i="1"/>
  <c r="V2854" i="1"/>
  <c r="V2846" i="1"/>
  <c r="V2845" i="1"/>
  <c r="V2838" i="1"/>
  <c r="V2829" i="1"/>
  <c r="V2828" i="1"/>
  <c r="V2827" i="1"/>
  <c r="V2825" i="1"/>
  <c r="V2824" i="1"/>
  <c r="V2809" i="1"/>
  <c r="V2804" i="1"/>
  <c r="V2803" i="1"/>
  <c r="V2797" i="1"/>
  <c r="V2796" i="1"/>
  <c r="V2789" i="1"/>
  <c r="V2787" i="1"/>
  <c r="V2785" i="1"/>
  <c r="V2782" i="1"/>
  <c r="V2775" i="1"/>
  <c r="V2773" i="1"/>
  <c r="V2772" i="1"/>
  <c r="V2769" i="1"/>
  <c r="V2768" i="1"/>
  <c r="V2767" i="1"/>
  <c r="V2766" i="1"/>
  <c r="V2754" i="1"/>
  <c r="V2752" i="1"/>
  <c r="V2749" i="1"/>
  <c r="V2746" i="1"/>
  <c r="V2744" i="1"/>
  <c r="V2740" i="1"/>
  <c r="V2735" i="1"/>
  <c r="V2734" i="1"/>
  <c r="V2733" i="1"/>
  <c r="V2730" i="1"/>
  <c r="V2724" i="1"/>
  <c r="V2723" i="1"/>
  <c r="V2722" i="1"/>
  <c r="V2719" i="1"/>
  <c r="V2718" i="1"/>
  <c r="V2715" i="1"/>
  <c r="V2714" i="1"/>
  <c r="V2712" i="1"/>
  <c r="V2709" i="1"/>
  <c r="V2704" i="1"/>
  <c r="V2702" i="1"/>
  <c r="V2695" i="1"/>
  <c r="V2694" i="1"/>
  <c r="V2691" i="1"/>
  <c r="V2690" i="1"/>
  <c r="V2688" i="1"/>
  <c r="V2685" i="1"/>
  <c r="V2684" i="1"/>
  <c r="V2683" i="1"/>
  <c r="V2682" i="1"/>
  <c r="V2677" i="1"/>
  <c r="V2675" i="1"/>
  <c r="V2672" i="1"/>
  <c r="V2671" i="1"/>
  <c r="V2670" i="1"/>
  <c r="V2669" i="1"/>
  <c r="V2663" i="1"/>
  <c r="V2660" i="1"/>
  <c r="V2657" i="1"/>
  <c r="V2654" i="1"/>
  <c r="V2653" i="1"/>
  <c r="V2652" i="1"/>
  <c r="V2649" i="1"/>
  <c r="V2648" i="1"/>
  <c r="V2647" i="1"/>
  <c r="V2646" i="1"/>
  <c r="V2645" i="1"/>
  <c r="V2644" i="1"/>
  <c r="V2641" i="1"/>
  <c r="V2639" i="1"/>
  <c r="V2636" i="1"/>
  <c r="V2635" i="1"/>
  <c r="V2630" i="1"/>
  <c r="V2625" i="1"/>
  <c r="V2621" i="1"/>
  <c r="V2620" i="1"/>
  <c r="V2619" i="1"/>
  <c r="V2618" i="1"/>
  <c r="V2615" i="1"/>
  <c r="V2614" i="1"/>
  <c r="V2605" i="1"/>
  <c r="V2604" i="1"/>
  <c r="V2595" i="1"/>
  <c r="V2594" i="1"/>
  <c r="V2592" i="1"/>
  <c r="V2589" i="1"/>
  <c r="V2588" i="1"/>
  <c r="V2585" i="1"/>
  <c r="V2583" i="1"/>
  <c r="V2580" i="1"/>
  <c r="V2579" i="1"/>
  <c r="V2577" i="1"/>
  <c r="V2576" i="1"/>
  <c r="V2572" i="1"/>
  <c r="V2571" i="1"/>
  <c r="V2568" i="1"/>
  <c r="V2562" i="1"/>
  <c r="V2556" i="1"/>
  <c r="V2555" i="1"/>
  <c r="V2554" i="1"/>
  <c r="V2552" i="1"/>
  <c r="V2550" i="1"/>
  <c r="V2549" i="1"/>
  <c r="V2548" i="1"/>
  <c r="V2546" i="1"/>
  <c r="V2543" i="1"/>
  <c r="V2541" i="1"/>
  <c r="V2540" i="1"/>
  <c r="V2539" i="1"/>
  <c r="V2538" i="1"/>
  <c r="V2537" i="1"/>
  <c r="V2534" i="1"/>
  <c r="V2523" i="1"/>
  <c r="V2519" i="1"/>
  <c r="V2518" i="1"/>
  <c r="V2515" i="1"/>
  <c r="V2514" i="1"/>
  <c r="V2512" i="1"/>
  <c r="V2510" i="1"/>
  <c r="V2509" i="1"/>
  <c r="V2503" i="1"/>
  <c r="V2502" i="1"/>
  <c r="V2498" i="1"/>
  <c r="V2493" i="1"/>
  <c r="V2492" i="1"/>
  <c r="V2489" i="1"/>
  <c r="V2488" i="1"/>
  <c r="V2487" i="1"/>
  <c r="V2482" i="1"/>
  <c r="V2481" i="1"/>
  <c r="V2480" i="1"/>
  <c r="V2479" i="1"/>
  <c r="V2478" i="1"/>
  <c r="V2477" i="1"/>
  <c r="V2474" i="1"/>
  <c r="V2472" i="1"/>
  <c r="V2467" i="1"/>
  <c r="V2464" i="1"/>
  <c r="V2460" i="1"/>
  <c r="V2456" i="1"/>
  <c r="V2451" i="1"/>
  <c r="V2445" i="1"/>
  <c r="V2440" i="1"/>
  <c r="V2439" i="1"/>
  <c r="V2437" i="1"/>
  <c r="V2433" i="1"/>
  <c r="V2425" i="1"/>
  <c r="V2424" i="1"/>
  <c r="V2422" i="1"/>
  <c r="V2419" i="1"/>
  <c r="V2418" i="1"/>
  <c r="V2411" i="1"/>
  <c r="V2405" i="1"/>
  <c r="V2401" i="1"/>
  <c r="V2399" i="1"/>
  <c r="V2393" i="1"/>
  <c r="V2391" i="1"/>
  <c r="V2387" i="1"/>
  <c r="V2386" i="1"/>
  <c r="V2385" i="1"/>
  <c r="V2383" i="1"/>
  <c r="V2374" i="1"/>
  <c r="V2373" i="1"/>
  <c r="V2372" i="1"/>
  <c r="V2371" i="1"/>
  <c r="V2368" i="1"/>
  <c r="V2364" i="1"/>
  <c r="V2362" i="1"/>
  <c r="V2361" i="1"/>
  <c r="V2350" i="1"/>
  <c r="V2347" i="1"/>
  <c r="V2346" i="1"/>
  <c r="V2341" i="1"/>
  <c r="V2337" i="1"/>
  <c r="V2331" i="1"/>
  <c r="V2327" i="1"/>
  <c r="V2326" i="1"/>
  <c r="V2325" i="1"/>
  <c r="V2318" i="1"/>
  <c r="V2317" i="1"/>
  <c r="V2310" i="1"/>
  <c r="V2306" i="1"/>
  <c r="V2304" i="1"/>
  <c r="V2303" i="1"/>
  <c r="V2302" i="1"/>
  <c r="V2298" i="1"/>
  <c r="V2295" i="1"/>
  <c r="V2294" i="1"/>
  <c r="V2289" i="1"/>
  <c r="V2288" i="1"/>
  <c r="V2287" i="1"/>
  <c r="V2286" i="1"/>
  <c r="V2283" i="1"/>
  <c r="V2279" i="1"/>
  <c r="V2277" i="1"/>
  <c r="V2276" i="1"/>
  <c r="V2273" i="1"/>
  <c r="V2271" i="1"/>
  <c r="V2270" i="1"/>
  <c r="V2269" i="1"/>
  <c r="V2268" i="1"/>
  <c r="V2266" i="1"/>
  <c r="V2265" i="1"/>
  <c r="V2263" i="1"/>
  <c r="V2257" i="1"/>
  <c r="V2256" i="1"/>
  <c r="V2255" i="1"/>
  <c r="V2248" i="1"/>
  <c r="V2246" i="1"/>
  <c r="V2243" i="1"/>
  <c r="V2240" i="1"/>
  <c r="V2235" i="1"/>
  <c r="V2233" i="1"/>
  <c r="V2232" i="1"/>
  <c r="V2231" i="1"/>
  <c r="V2230" i="1"/>
  <c r="V2228" i="1"/>
  <c r="V2227" i="1"/>
  <c r="V2221" i="1"/>
  <c r="V2218" i="1"/>
  <c r="V2217" i="1"/>
  <c r="V2216" i="1"/>
  <c r="V2214" i="1"/>
  <c r="V2212" i="1"/>
  <c r="V2209" i="1"/>
  <c r="V2207" i="1"/>
  <c r="V2206" i="1"/>
  <c r="V2205" i="1"/>
  <c r="V2202" i="1"/>
  <c r="V2201" i="1"/>
  <c r="V2200" i="1"/>
  <c r="V2199" i="1"/>
  <c r="V2193" i="1"/>
  <c r="V2191" i="1"/>
  <c r="V2184" i="1"/>
  <c r="V2181" i="1"/>
  <c r="V2177" i="1"/>
  <c r="V2175" i="1"/>
  <c r="V2174" i="1"/>
  <c r="V2173" i="1"/>
  <c r="V2168" i="1"/>
  <c r="V2167" i="1"/>
  <c r="V2163" i="1"/>
  <c r="V2155" i="1"/>
  <c r="V2152" i="1"/>
  <c r="V2150" i="1"/>
  <c r="V2142" i="1"/>
  <c r="V2141" i="1"/>
  <c r="V2136" i="1"/>
  <c r="V2133" i="1"/>
  <c r="V2121" i="1"/>
  <c r="V2114" i="1"/>
  <c r="V2106" i="1"/>
  <c r="V2103" i="1"/>
  <c r="V2102" i="1"/>
  <c r="V2101" i="1"/>
  <c r="V2098" i="1"/>
  <c r="V2093" i="1"/>
  <c r="V2089" i="1"/>
  <c r="V2088" i="1"/>
  <c r="V2084" i="1"/>
  <c r="V2082" i="1"/>
  <c r="V2080" i="1"/>
  <c r="V2078" i="1"/>
  <c r="V2076" i="1"/>
  <c r="V2074" i="1"/>
  <c r="V2071" i="1"/>
  <c r="V2061" i="1"/>
  <c r="V2057" i="1"/>
  <c r="V2056" i="1"/>
  <c r="V2054" i="1"/>
  <c r="V2050" i="1"/>
  <c r="V2045" i="1"/>
  <c r="V2043" i="1"/>
  <c r="V2041" i="1"/>
  <c r="V2037" i="1"/>
  <c r="V2033" i="1"/>
  <c r="V2032" i="1"/>
  <c r="V2031" i="1"/>
  <c r="V2030" i="1"/>
  <c r="V2029" i="1"/>
  <c r="V2027" i="1"/>
  <c r="V2025" i="1"/>
  <c r="V2024" i="1"/>
  <c r="V2023" i="1"/>
  <c r="V2017" i="1"/>
  <c r="V2016" i="1"/>
  <c r="V2013" i="1"/>
  <c r="V2012" i="1"/>
  <c r="V2009" i="1"/>
  <c r="V2007" i="1"/>
  <c r="V2006" i="1"/>
  <c r="V2003" i="1"/>
  <c r="V2000" i="1"/>
  <c r="V1996" i="1"/>
  <c r="V1991" i="1"/>
  <c r="V1984" i="1"/>
  <c r="V1976" i="1"/>
  <c r="V1973" i="1"/>
  <c r="V1972" i="1"/>
  <c r="V1971" i="1"/>
  <c r="V1967" i="1"/>
  <c r="V1965" i="1"/>
  <c r="V1962" i="1"/>
  <c r="V1960" i="1"/>
  <c r="V1958" i="1"/>
  <c r="V1957" i="1"/>
  <c r="V1954" i="1"/>
  <c r="V1953" i="1"/>
  <c r="V1951" i="1"/>
  <c r="V1947" i="1"/>
  <c r="V1946" i="1"/>
  <c r="V1944" i="1"/>
  <c r="V1936" i="1"/>
  <c r="V1933" i="1"/>
  <c r="V1927" i="1"/>
  <c r="V1926" i="1"/>
  <c r="V1917" i="1"/>
  <c r="V1916" i="1"/>
  <c r="V1915" i="1"/>
  <c r="V1914" i="1"/>
  <c r="V1913" i="1"/>
  <c r="V1906" i="1"/>
  <c r="V1904" i="1"/>
  <c r="V1903" i="1"/>
  <c r="V1900" i="1"/>
  <c r="V1896" i="1"/>
  <c r="V1893" i="1"/>
  <c r="V1892" i="1"/>
  <c r="V1891" i="1"/>
  <c r="V1888" i="1"/>
  <c r="V1887" i="1"/>
  <c r="V1886" i="1"/>
  <c r="V1884" i="1"/>
  <c r="V1882" i="1"/>
  <c r="V1881" i="1"/>
  <c r="V1878" i="1"/>
  <c r="V1875" i="1"/>
  <c r="V1874" i="1"/>
  <c r="V1872" i="1"/>
  <c r="V1868" i="1"/>
  <c r="V1867" i="1"/>
  <c r="V1866" i="1"/>
  <c r="V1865" i="1"/>
  <c r="V1864" i="1"/>
  <c r="V1863" i="1"/>
  <c r="V1862" i="1"/>
  <c r="V1858" i="1"/>
  <c r="V1857" i="1"/>
  <c r="V1854" i="1"/>
  <c r="V1853" i="1"/>
  <c r="V1852" i="1"/>
  <c r="V1846" i="1"/>
  <c r="V1844" i="1"/>
  <c r="V1840" i="1"/>
  <c r="V1839" i="1"/>
  <c r="V1838" i="1"/>
  <c r="V1837" i="1"/>
  <c r="V1835" i="1"/>
  <c r="V1834" i="1"/>
  <c r="V1830" i="1"/>
  <c r="V1829" i="1"/>
  <c r="V1827" i="1"/>
  <c r="V1826" i="1"/>
  <c r="V1823" i="1"/>
  <c r="V1821" i="1"/>
  <c r="V1820" i="1"/>
  <c r="V1819" i="1"/>
  <c r="V1814" i="1"/>
  <c r="V1813" i="1"/>
  <c r="V1811" i="1"/>
  <c r="V1808" i="1"/>
  <c r="V1804" i="1"/>
  <c r="V1801" i="1"/>
  <c r="V1798" i="1"/>
  <c r="V1797" i="1"/>
  <c r="V1796" i="1"/>
  <c r="V1793" i="1"/>
  <c r="V1791" i="1"/>
  <c r="V1789" i="1"/>
  <c r="V1784" i="1"/>
  <c r="V1782" i="1"/>
  <c r="V1781" i="1"/>
  <c r="V1780" i="1"/>
  <c r="V1774" i="1"/>
  <c r="V1772" i="1"/>
  <c r="V1766" i="1"/>
  <c r="V1765" i="1"/>
  <c r="V1760" i="1"/>
  <c r="V1759" i="1"/>
  <c r="V1758" i="1"/>
  <c r="V1755" i="1"/>
  <c r="V1752" i="1"/>
  <c r="V1740" i="1"/>
  <c r="V1738" i="1"/>
  <c r="V1733" i="1"/>
  <c r="V1730" i="1"/>
  <c r="V1728" i="1"/>
  <c r="V1727" i="1"/>
  <c r="V1725" i="1"/>
  <c r="V1723" i="1"/>
  <c r="V1715" i="1"/>
  <c r="V1712" i="1"/>
  <c r="V1711" i="1"/>
  <c r="V1710" i="1"/>
  <c r="V1707" i="1"/>
  <c r="V1706" i="1"/>
  <c r="V1704" i="1"/>
  <c r="V1696" i="1"/>
  <c r="V1695" i="1"/>
  <c r="V1694" i="1"/>
  <c r="V1691" i="1"/>
  <c r="V1690" i="1"/>
  <c r="V1683" i="1"/>
  <c r="V1681" i="1"/>
  <c r="V1677" i="1"/>
  <c r="V1675" i="1"/>
  <c r="V1674" i="1"/>
  <c r="V1673" i="1"/>
  <c r="V1672" i="1"/>
  <c r="V1671" i="1"/>
  <c r="V1670" i="1"/>
  <c r="V1668" i="1"/>
  <c r="V1666" i="1"/>
  <c r="V1665" i="1"/>
  <c r="V1663" i="1"/>
  <c r="V1661" i="1"/>
  <c r="V1658" i="1"/>
  <c r="V1657" i="1"/>
  <c r="V1655" i="1"/>
  <c r="V1648" i="1"/>
  <c r="V1646" i="1"/>
  <c r="V1645" i="1"/>
  <c r="V1642" i="1"/>
  <c r="V1640" i="1"/>
  <c r="V1639" i="1"/>
  <c r="V1637" i="1"/>
  <c r="V1636" i="1"/>
  <c r="V1635" i="1"/>
  <c r="V1631" i="1"/>
  <c r="V1626" i="1"/>
  <c r="V1625" i="1"/>
  <c r="V1620" i="1"/>
  <c r="V1614" i="1"/>
  <c r="V1612" i="1"/>
  <c r="V1610" i="1"/>
  <c r="V1606" i="1"/>
  <c r="V1605" i="1"/>
  <c r="V1604" i="1"/>
  <c r="V1603" i="1"/>
  <c r="V1594" i="1"/>
  <c r="V1593" i="1"/>
  <c r="V1591" i="1"/>
  <c r="V1590" i="1"/>
  <c r="V1588" i="1"/>
  <c r="V1587" i="1"/>
  <c r="V1582" i="1"/>
  <c r="V1581" i="1"/>
  <c r="V1579" i="1"/>
  <c r="V1576" i="1"/>
  <c r="V1574" i="1"/>
  <c r="V1573" i="1"/>
  <c r="V1568" i="1"/>
  <c r="V1564" i="1"/>
  <c r="V1563" i="1"/>
  <c r="V1562" i="1"/>
  <c r="V1561" i="1"/>
  <c r="V1557" i="1"/>
  <c r="V1554" i="1"/>
  <c r="V1547" i="1"/>
  <c r="V1543" i="1"/>
  <c r="V1542" i="1"/>
  <c r="V1540" i="1"/>
  <c r="V1537" i="1"/>
  <c r="V1533" i="1"/>
  <c r="V1532" i="1"/>
  <c r="V1531" i="1"/>
  <c r="V1530" i="1"/>
  <c r="V1528" i="1"/>
  <c r="V1527" i="1"/>
  <c r="V1524" i="1"/>
  <c r="V1521" i="1"/>
  <c r="V1520" i="1"/>
  <c r="V1519" i="1"/>
  <c r="V1518" i="1"/>
  <c r="V1517" i="1"/>
  <c r="V1516" i="1"/>
  <c r="V1515" i="1"/>
  <c r="V1512" i="1"/>
  <c r="V1511" i="1"/>
  <c r="V1510" i="1"/>
  <c r="V1509" i="1"/>
  <c r="V1505" i="1"/>
  <c r="V1503" i="1"/>
  <c r="V1502" i="1"/>
  <c r="V1498" i="1"/>
  <c r="V1494" i="1"/>
  <c r="V1493" i="1"/>
  <c r="V1490" i="1"/>
  <c r="V1485" i="1"/>
  <c r="V1472" i="1"/>
  <c r="V1471" i="1"/>
  <c r="V1468" i="1"/>
  <c r="V1467" i="1"/>
  <c r="V1466" i="1"/>
  <c r="V1465" i="1"/>
  <c r="V1464" i="1"/>
  <c r="V1463" i="1"/>
  <c r="V1461" i="1"/>
  <c r="V1457" i="1"/>
  <c r="V1456" i="1"/>
  <c r="V1453" i="1"/>
  <c r="V1451" i="1"/>
  <c r="V1449" i="1"/>
  <c r="V1446" i="1"/>
  <c r="V1445" i="1"/>
  <c r="V1442" i="1"/>
  <c r="V1441" i="1"/>
  <c r="V1437" i="1"/>
  <c r="V1435" i="1"/>
  <c r="V1432" i="1"/>
  <c r="V1429" i="1"/>
  <c r="V1427" i="1"/>
  <c r="V1426" i="1"/>
  <c r="V1419" i="1"/>
  <c r="V1417" i="1"/>
  <c r="V1414" i="1"/>
  <c r="V1410" i="1"/>
  <c r="V1409" i="1"/>
  <c r="V1408" i="1"/>
  <c r="V1402" i="1"/>
  <c r="V1399" i="1"/>
  <c r="V1398" i="1"/>
  <c r="V1397" i="1"/>
  <c r="V1396" i="1"/>
  <c r="V1394" i="1"/>
  <c r="V1392" i="1"/>
  <c r="V1388" i="1"/>
  <c r="V1386" i="1"/>
  <c r="V1382" i="1"/>
  <c r="V1379" i="1"/>
  <c r="V1378" i="1"/>
  <c r="V1377" i="1"/>
  <c r="V1376" i="1"/>
  <c r="V1373" i="1"/>
  <c r="V1370" i="1"/>
  <c r="V1369" i="1"/>
  <c r="V1368" i="1"/>
  <c r="V1362" i="1"/>
  <c r="V1361" i="1"/>
  <c r="V1355" i="1"/>
  <c r="V1354" i="1"/>
  <c r="V1350" i="1"/>
  <c r="V1349" i="1"/>
  <c r="V1348" i="1"/>
  <c r="V1347" i="1"/>
  <c r="V1346" i="1"/>
  <c r="V1344" i="1"/>
  <c r="V1332" i="1"/>
  <c r="V1331" i="1"/>
  <c r="V1330" i="1"/>
  <c r="V1328" i="1"/>
  <c r="V1327" i="1"/>
  <c r="V1326" i="1"/>
  <c r="V1324" i="1"/>
  <c r="V1323" i="1"/>
  <c r="V1319" i="1"/>
  <c r="V1318" i="1"/>
  <c r="V1315" i="1"/>
  <c r="V1313" i="1"/>
  <c r="V1312" i="1"/>
  <c r="V1310" i="1"/>
  <c r="V1307" i="1"/>
  <c r="V1305" i="1"/>
  <c r="V1303" i="1"/>
  <c r="V1302" i="1"/>
  <c r="V1300" i="1"/>
  <c r="V1293" i="1"/>
  <c r="V1291" i="1"/>
  <c r="V1290" i="1"/>
  <c r="V1286" i="1"/>
  <c r="V1279" i="1"/>
  <c r="V1274" i="1"/>
  <c r="V1273" i="1"/>
  <c r="V1270" i="1"/>
  <c r="V1267" i="1"/>
  <c r="V1259" i="1"/>
  <c r="V1255" i="1"/>
  <c r="V1249" i="1"/>
  <c r="V1248" i="1"/>
  <c r="V1246" i="1"/>
  <c r="V1245" i="1"/>
  <c r="V1244" i="1"/>
  <c r="V1241" i="1"/>
  <c r="V1238" i="1"/>
  <c r="V1231" i="1"/>
  <c r="V1230" i="1"/>
  <c r="V1227" i="1"/>
  <c r="V1226" i="1"/>
  <c r="V1224" i="1"/>
  <c r="V1223" i="1"/>
  <c r="V1222" i="1"/>
  <c r="V1221" i="1"/>
  <c r="V1214" i="1"/>
  <c r="V1205" i="1"/>
  <c r="V1204" i="1"/>
  <c r="V1194" i="1"/>
  <c r="V1187" i="1"/>
  <c r="V1180" i="1"/>
  <c r="V1178" i="1"/>
  <c r="V1177" i="1"/>
  <c r="V1176" i="1"/>
  <c r="V1174" i="1"/>
  <c r="V1173" i="1"/>
  <c r="V1169" i="1"/>
  <c r="V1164" i="1"/>
  <c r="V1161" i="1"/>
  <c r="V1160" i="1"/>
  <c r="V1157" i="1"/>
  <c r="V1154" i="1"/>
  <c r="V1153" i="1"/>
  <c r="V1151" i="1"/>
  <c r="V1149" i="1"/>
  <c r="V1144" i="1"/>
  <c r="V1141" i="1"/>
  <c r="V1136" i="1"/>
  <c r="V1132" i="1"/>
  <c r="V1131" i="1"/>
  <c r="V1129" i="1"/>
  <c r="V1126" i="1"/>
  <c r="V1125" i="1"/>
  <c r="V1124" i="1"/>
  <c r="V1121" i="1"/>
  <c r="V1119" i="1"/>
  <c r="V1118" i="1"/>
  <c r="V1117" i="1"/>
  <c r="V1116" i="1"/>
  <c r="V1107" i="1"/>
  <c r="V1105" i="1"/>
  <c r="V1102" i="1"/>
  <c r="V1101" i="1"/>
  <c r="V1090" i="1"/>
  <c r="V1083" i="1"/>
  <c r="V1080" i="1"/>
  <c r="V1079" i="1"/>
  <c r="V1076" i="1"/>
  <c r="V1075" i="1"/>
  <c r="V1071" i="1"/>
  <c r="V1070" i="1"/>
  <c r="V1059" i="1"/>
  <c r="V1058" i="1"/>
  <c r="V1055" i="1"/>
  <c r="V1053" i="1"/>
  <c r="V1048" i="1"/>
  <c r="V1046" i="1"/>
  <c r="V1045" i="1"/>
  <c r="V1043" i="1"/>
  <c r="V1042" i="1"/>
  <c r="V1040" i="1"/>
  <c r="V1038" i="1"/>
  <c r="V1036" i="1"/>
  <c r="V1033" i="1"/>
  <c r="V1032" i="1"/>
  <c r="V1022" i="1"/>
  <c r="V1018" i="1"/>
  <c r="V1017" i="1"/>
  <c r="V1015" i="1"/>
  <c r="V1013" i="1"/>
  <c r="V1005" i="1"/>
  <c r="V994" i="1"/>
  <c r="V991" i="1"/>
  <c r="V984" i="1"/>
  <c r="V982" i="1"/>
  <c r="V979" i="1"/>
  <c r="V977" i="1"/>
  <c r="V970" i="1"/>
  <c r="V967" i="1"/>
  <c r="V965" i="1"/>
  <c r="V953" i="1"/>
  <c r="V943" i="1"/>
  <c r="V919" i="1"/>
  <c r="V914" i="1"/>
  <c r="V912" i="1"/>
  <c r="V910" i="1"/>
  <c r="V905" i="1"/>
  <c r="V898" i="1"/>
  <c r="V890" i="1"/>
  <c r="V884" i="1"/>
  <c r="V879" i="1"/>
  <c r="V874" i="1"/>
  <c r="V863" i="1"/>
  <c r="V859" i="1"/>
  <c r="V856" i="1"/>
  <c r="V855" i="1"/>
  <c r="V848" i="1"/>
  <c r="V846" i="1"/>
  <c r="V835" i="1"/>
  <c r="V829" i="1"/>
  <c r="V828" i="1"/>
  <c r="V827" i="1"/>
  <c r="V819" i="1"/>
  <c r="V816" i="1"/>
  <c r="V815" i="1"/>
  <c r="V813" i="1"/>
  <c r="V805" i="1"/>
  <c r="V784" i="1"/>
  <c r="V777" i="1"/>
  <c r="V761" i="1"/>
  <c r="V747" i="1"/>
  <c r="V741" i="1"/>
  <c r="V740" i="1"/>
  <c r="V735" i="1"/>
  <c r="V727" i="1"/>
  <c r="V726" i="1"/>
  <c r="V725" i="1"/>
  <c r="V724" i="1"/>
  <c r="V720" i="1"/>
  <c r="V719" i="1"/>
  <c r="V715" i="1"/>
  <c r="V711" i="1"/>
  <c r="V709" i="1"/>
  <c r="V707" i="1"/>
  <c r="V706" i="1"/>
  <c r="V701" i="1"/>
  <c r="V696" i="1"/>
  <c r="V695" i="1"/>
  <c r="V692" i="1"/>
  <c r="V685" i="1"/>
  <c r="V680" i="1"/>
  <c r="V677" i="1"/>
  <c r="V671" i="1"/>
  <c r="V667" i="1"/>
  <c r="V657" i="1"/>
  <c r="V656" i="1"/>
  <c r="V652" i="1"/>
  <c r="V643" i="1"/>
  <c r="V640" i="1"/>
  <c r="V635" i="1"/>
  <c r="V631" i="1"/>
  <c r="V618" i="1"/>
  <c r="V614" i="1"/>
  <c r="V608" i="1"/>
  <c r="V601" i="1"/>
  <c r="V596" i="1"/>
  <c r="V594" i="1"/>
  <c r="V593" i="1"/>
  <c r="V591" i="1"/>
  <c r="V590" i="1"/>
  <c r="V584" i="1"/>
  <c r="V582" i="1"/>
  <c r="V579" i="1"/>
  <c r="V576" i="1"/>
  <c r="V574" i="1"/>
  <c r="V564" i="1"/>
  <c r="V534" i="1"/>
  <c r="V526" i="1"/>
  <c r="V525" i="1"/>
  <c r="V520" i="1"/>
  <c r="V516" i="1"/>
  <c r="V514" i="1"/>
  <c r="V513" i="1"/>
  <c r="V510" i="1"/>
  <c r="V509" i="1"/>
  <c r="V506" i="1"/>
  <c r="V497" i="1"/>
  <c r="V495" i="1"/>
  <c r="V494" i="1"/>
  <c r="V478" i="1"/>
  <c r="V476" i="1"/>
  <c r="V456" i="1"/>
  <c r="V418" i="1"/>
  <c r="V414" i="1"/>
  <c r="V408" i="1"/>
  <c r="V386" i="1"/>
  <c r="V377" i="1"/>
  <c r="V376" i="1"/>
  <c r="V358" i="1"/>
  <c r="V349" i="1"/>
  <c r="V338" i="1"/>
  <c r="V309" i="1"/>
  <c r="V273" i="1"/>
  <c r="V268" i="1"/>
  <c r="V258" i="1"/>
  <c r="V234" i="1"/>
  <c r="V232" i="1"/>
  <c r="V208" i="1"/>
  <c r="V204" i="1"/>
  <c r="V158" i="1"/>
  <c r="V142" i="1"/>
  <c r="V86" i="1"/>
  <c r="V84" i="1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2" i="14"/>
  <c r="C2" i="14"/>
  <c r="B2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E6" i="7" s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E4" i="7" s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E2" i="7" s="1"/>
  <c r="R1888" i="1"/>
  <c r="E3" i="7" s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E5" i="7" s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2" i="1"/>
  <c r="E2" i="16" l="1"/>
  <c r="H2" i="16" s="1"/>
  <c r="E4" i="16"/>
  <c r="F4" i="16" s="1"/>
  <c r="E3" i="16"/>
  <c r="H3" i="16" s="1"/>
  <c r="E13" i="14"/>
  <c r="H13" i="14" s="1"/>
  <c r="E12" i="14"/>
  <c r="F12" i="14" s="1"/>
  <c r="E11" i="14"/>
  <c r="G11" i="14" s="1"/>
  <c r="E10" i="14"/>
  <c r="G10" i="14" s="1"/>
  <c r="E9" i="14"/>
  <c r="H9" i="14" s="1"/>
  <c r="E8" i="14"/>
  <c r="F8" i="14" s="1"/>
  <c r="E7" i="14"/>
  <c r="G7" i="14" s="1"/>
  <c r="E6" i="14"/>
  <c r="G6" i="14" s="1"/>
  <c r="E5" i="14"/>
  <c r="H5" i="14" s="1"/>
  <c r="E4" i="14"/>
  <c r="F4" i="14" s="1"/>
  <c r="E3" i="14"/>
  <c r="F3" i="14" s="1"/>
  <c r="E2" i="14"/>
  <c r="H2" i="14" s="1"/>
  <c r="F2" i="16" l="1"/>
  <c r="G2" i="16"/>
  <c r="G4" i="16"/>
  <c r="H4" i="16"/>
  <c r="F3" i="16"/>
  <c r="G3" i="16"/>
  <c r="F9" i="14"/>
  <c r="G9" i="14"/>
  <c r="H8" i="14"/>
  <c r="G8" i="14"/>
  <c r="H6" i="14"/>
  <c r="G4" i="14"/>
  <c r="G13" i="14"/>
  <c r="F13" i="14"/>
  <c r="G12" i="14"/>
  <c r="H12" i="14"/>
  <c r="H11" i="14"/>
  <c r="F11" i="14"/>
  <c r="F10" i="14"/>
  <c r="H10" i="14"/>
  <c r="H7" i="14"/>
  <c r="F7" i="14"/>
  <c r="F6" i="14"/>
  <c r="F5" i="14"/>
  <c r="G5" i="14"/>
  <c r="H4" i="14"/>
  <c r="H3" i="14"/>
  <c r="G3" i="14"/>
  <c r="G2" i="14"/>
  <c r="F2" i="14"/>
</calcChain>
</file>

<file path=xl/sharedStrings.xml><?xml version="1.0" encoding="utf-8"?>
<sst xmlns="http://schemas.openxmlformats.org/spreadsheetml/2006/main" count="33085" uniqueCount="8408">
  <si>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</si>
  <si>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</si>
  <si>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</si>
  <si>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</si>
  <si>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</si>
  <si>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</si>
  <si>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</si>
  <si>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</si>
  <si>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</si>
  <si>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</si>
  <si>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</si>
  <si>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</si>
  <si>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</si>
  <si>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</si>
  <si>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</si>
  <si>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</si>
  <si>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</si>
  <si>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</si>
  <si>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</si>
  <si>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</si>
  <si>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</si>
  <si>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</si>
  <si>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</si>
  <si>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</si>
  <si>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</si>
  <si>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</si>
  <si>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</si>
  <si>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</si>
  <si>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</si>
  <si>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</si>
  <si>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</si>
  <si>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</si>
  <si>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</si>
  <si>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</si>
  <si>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</si>
  <si>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</si>
  <si>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</si>
  <si>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</si>
  <si>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</si>
  <si>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</si>
  <si>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</si>
  <si>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</si>
  <si>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</si>
  <si>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</si>
  <si>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</si>
  <si>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</si>
  <si>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</si>
  <si>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</si>
  <si>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</si>
  <si>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</si>
  <si>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</si>
  <si>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</si>
  <si>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</si>
  <si>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</si>
  <si>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</si>
  <si>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</si>
  <si>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</si>
  <si>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</si>
  <si>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</si>
  <si>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</si>
  <si>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</si>
  <si>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</si>
  <si>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</si>
  <si>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</si>
  <si>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</si>
  <si>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</si>
  <si>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</si>
  <si>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</si>
  <si>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</si>
  <si>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</si>
  <si>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</si>
  <si>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</si>
  <si>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</si>
  <si>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</si>
  <si>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</si>
  <si>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</si>
  <si>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</si>
  <si>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</si>
  <si>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</si>
  <si>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</si>
  <si>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</si>
  <si>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</si>
  <si>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</si>
  <si>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</si>
  <si>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</si>
  <si>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</si>
  <si>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</si>
  <si>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</si>
  <si>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</si>
  <si>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</si>
  <si>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</si>
  <si>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</si>
  <si>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</si>
  <si>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</si>
  <si>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</si>
  <si>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</si>
  <si>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</si>
  <si>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</si>
  <si>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</si>
  <si>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</si>
  <si>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</si>
  <si>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</si>
  <si>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</si>
  <si>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</si>
  <si>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</si>
  <si>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</si>
  <si>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</si>
  <si>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</si>
  <si>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</si>
  <si>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</si>
  <si>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</si>
  <si>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</si>
  <si>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</si>
  <si>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</si>
  <si>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</si>
  <si>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</si>
  <si>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</si>
  <si>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</si>
  <si>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</si>
  <si>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</si>
  <si>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</si>
  <si>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</si>
  <si>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</si>
  <si>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</si>
  <si>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</si>
  <si>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</si>
  <si>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</si>
  <si>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</si>
  <si>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</si>
  <si>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</si>
  <si>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</si>
  <si>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</si>
  <si>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</si>
  <si>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</si>
  <si>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</si>
  <si>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</si>
  <si>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</si>
  <si>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</si>
  <si>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</si>
  <si>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</si>
  <si>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</si>
  <si>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</si>
  <si>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</si>
  <si>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</si>
  <si>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</si>
  <si>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</si>
  <si>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</si>
  <si>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</si>
  <si>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</si>
  <si>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</si>
  <si>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</si>
  <si>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</si>
  <si>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</si>
  <si>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</si>
  <si>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</si>
  <si>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</si>
  <si>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</si>
  <si>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</si>
  <si>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</si>
  <si>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</si>
  <si>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</si>
  <si>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</si>
  <si>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</si>
  <si>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</si>
  <si>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</si>
  <si>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</si>
  <si>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</si>
  <si>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</si>
  <si>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</si>
  <si>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</si>
  <si>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</si>
  <si>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</si>
  <si>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</si>
  <si>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</si>
  <si>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</si>
  <si>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</si>
  <si>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</si>
  <si>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</si>
  <si>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</si>
  <si>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</si>
  <si>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</si>
  <si>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</si>
  <si>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</si>
  <si>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</si>
  <si>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</si>
  <si>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</si>
  <si>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</si>
  <si>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</si>
  <si>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</si>
  <si>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</si>
  <si>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</si>
  <si>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</si>
  <si>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</si>
  <si>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</si>
  <si>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</si>
  <si>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</si>
  <si>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</si>
  <si>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</si>
  <si>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</si>
  <si>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</si>
  <si>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</si>
  <si>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</si>
  <si>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</si>
  <si>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</si>
  <si>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</si>
  <si>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</si>
  <si>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</si>
  <si>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</si>
  <si>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</si>
  <si>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</si>
  <si>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</si>
  <si>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</si>
  <si>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</si>
  <si>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</si>
  <si>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</si>
  <si>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</si>
  <si>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</si>
  <si>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</si>
  <si>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</si>
  <si>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</si>
  <si>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</si>
  <si>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</si>
  <si>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</si>
  <si>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</si>
  <si>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</si>
  <si>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</si>
  <si>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</si>
  <si>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</si>
  <si>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</si>
  <si>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</si>
  <si>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</si>
  <si>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</si>
  <si>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</si>
  <si>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</si>
  <si>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</si>
  <si>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</si>
  <si>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</si>
  <si>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</si>
  <si>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</si>
  <si>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</si>
  <si>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</si>
  <si>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</si>
  <si>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</si>
  <si>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</si>
  <si>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</si>
  <si>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</si>
  <si>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</si>
  <si>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</si>
  <si>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</si>
  <si>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</si>
  <si>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</si>
  <si>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</si>
  <si>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</si>
  <si>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</si>
  <si>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</si>
  <si>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</si>
  <si>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</si>
  <si>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</si>
  <si>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</si>
  <si>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</si>
  <si>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</si>
  <si>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</si>
  <si>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</si>
  <si>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</si>
  <si>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</si>
  <si>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</si>
  <si>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</si>
  <si>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</si>
  <si>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</si>
  <si>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</si>
  <si>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</si>
  <si>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</si>
  <si>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</si>
  <si>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</si>
  <si>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</si>
  <si>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</si>
  <si>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</si>
  <si>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</si>
  <si>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</si>
  <si>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</si>
  <si>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</si>
  <si>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</si>
  <si>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</si>
  <si>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</si>
  <si>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</si>
  <si>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</si>
  <si>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</si>
  <si>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</si>
  <si>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</si>
  <si>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</si>
  <si>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</si>
  <si>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</si>
  <si>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</si>
  <si>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</si>
  <si>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</si>
  <si>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</si>
  <si>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</si>
  <si>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</si>
  <si>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</si>
  <si>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</si>
  <si>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</si>
  <si>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</si>
  <si>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</si>
  <si>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</si>
  <si>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</si>
  <si>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</si>
  <si>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</si>
  <si>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</si>
  <si>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</si>
  <si>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</si>
  <si>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</si>
  <si>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</si>
  <si>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</si>
  <si>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</si>
  <si>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</si>
  <si>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</si>
  <si>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</si>
  <si>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</si>
  <si>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</si>
  <si>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</si>
  <si>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</si>
  <si>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</si>
  <si>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</si>
  <si>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</si>
  <si>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</si>
  <si>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</si>
  <si>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</si>
  <si>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</si>
  <si>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</si>
  <si>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</si>
  <si>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</si>
  <si>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</si>
  <si>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</si>
  <si>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</si>
  <si>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</si>
  <si>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</si>
  <si>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</si>
  <si>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</si>
  <si>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</si>
  <si>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</si>
  <si>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</si>
  <si>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</si>
  <si>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</si>
  <si>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</si>
  <si>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</si>
  <si>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</si>
  <si>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</si>
  <si>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</si>
  <si>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</si>
  <si>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</si>
  <si>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</si>
  <si>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</si>
  <si>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</si>
  <si>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</si>
  <si>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</si>
  <si>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</si>
  <si>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</si>
  <si>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</si>
  <si>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</si>
  <si>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</si>
  <si>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</si>
  <si>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</si>
  <si>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</si>
  <si>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</si>
  <si>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</si>
  <si>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</si>
  <si>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</si>
  <si>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</si>
  <si>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</si>
  <si>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</si>
  <si>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</si>
  <si>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</si>
  <si>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</si>
  <si>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</si>
  <si>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</si>
  <si>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</si>
  <si>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</si>
  <si>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</si>
  <si>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</si>
  <si>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</si>
  <si>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</si>
  <si>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</si>
  <si>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</si>
  <si>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</si>
  <si>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</si>
  <si>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</si>
  <si>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</si>
  <si>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</si>
  <si>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</si>
  <si>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</si>
  <si>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</si>
  <si>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</si>
  <si>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</si>
  <si>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</si>
  <si>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</si>
  <si>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</si>
  <si>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</si>
  <si>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</si>
  <si>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</si>
  <si>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</si>
  <si>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</si>
  <si>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</si>
  <si>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</si>
  <si>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</si>
  <si>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</si>
  <si>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</si>
  <si>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</si>
  <si>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</si>
  <si>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</si>
  <si>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</si>
  <si>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</si>
  <si>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</si>
  <si>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</si>
  <si>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</si>
  <si>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</si>
  <si>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</si>
  <si>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</si>
  <si>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</si>
  <si>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</si>
  <si>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</si>
  <si>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</si>
  <si>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</si>
  <si>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</si>
  <si>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</si>
  <si>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</si>
  <si>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</si>
  <si>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</si>
  <si>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</si>
  <si>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</si>
  <si>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</si>
  <si>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</si>
  <si>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</si>
  <si>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</si>
  <si>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</si>
  <si>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</si>
  <si>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</si>
  <si>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</si>
  <si>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</si>
  <si>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</si>
  <si>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</si>
  <si>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</si>
  <si>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</si>
  <si>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</si>
  <si>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</si>
  <si>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</si>
  <si>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</si>
  <si>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</si>
  <si>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</si>
  <si>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</si>
  <si>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</si>
  <si>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</si>
  <si>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</si>
  <si>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</si>
  <si>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</si>
  <si>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</si>
  <si>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</si>
  <si>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</si>
  <si>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</si>
  <si>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</si>
  <si>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</si>
  <si>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</si>
  <si>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</si>
  <si>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</si>
  <si>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</si>
  <si>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</si>
  <si>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</si>
  <si>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</si>
  <si>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</si>
  <si>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</si>
  <si>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</si>
  <si>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</si>
  <si>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</si>
  <si>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</si>
  <si>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</si>
  <si>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</si>
  <si>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</si>
  <si>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</si>
  <si>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</si>
  <si>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</si>
  <si>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</si>
  <si>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</si>
  <si>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</si>
  <si>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</si>
  <si>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</si>
  <si>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</si>
  <si>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</si>
  <si>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</si>
  <si>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</si>
  <si>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</si>
  <si>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</si>
  <si>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</si>
  <si>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</si>
  <si>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</si>
  <si>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</si>
  <si>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</si>
  <si>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</si>
  <si>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</si>
  <si>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</si>
  <si>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</si>
  <si>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</si>
  <si>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</si>
  <si>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</si>
  <si>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</si>
  <si>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</si>
  <si>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</si>
  <si>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</si>
  <si>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</si>
  <si>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</si>
  <si>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</si>
  <si>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</si>
  <si>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</si>
  <si>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</si>
  <si>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</si>
  <si>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</si>
  <si>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</si>
  <si>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</si>
  <si>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</si>
  <si>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</si>
  <si>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</si>
  <si>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</si>
  <si>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</si>
  <si>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</si>
  <si>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</si>
  <si>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</si>
  <si>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</si>
  <si>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</si>
  <si>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</si>
  <si>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</si>
  <si>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</si>
  <si>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</si>
  <si>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</si>
  <si>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</si>
  <si>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</si>
  <si>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</si>
  <si>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</si>
  <si>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</si>
  <si>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</si>
  <si>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</si>
  <si>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</si>
  <si>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</si>
  <si>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</si>
  <si>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</si>
  <si>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</si>
  <si>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</si>
  <si>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</si>
  <si>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</si>
  <si>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</si>
  <si>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</si>
  <si>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</si>
  <si>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</si>
  <si>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</si>
  <si>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</si>
  <si>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</si>
  <si>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</si>
  <si>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</si>
  <si>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</si>
  <si>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</si>
  <si>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</si>
  <si>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</si>
  <si>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</si>
  <si>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</si>
  <si>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</si>
  <si>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</si>
  <si>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</si>
  <si>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</si>
  <si>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</si>
  <si>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</si>
  <si>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</si>
  <si>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</si>
  <si>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</si>
  <si>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</si>
  <si>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</si>
  <si>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</si>
  <si>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</si>
  <si>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</si>
  <si>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</si>
  <si>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</si>
  <si>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</si>
  <si>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</si>
  <si>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</si>
  <si>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</si>
  <si>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</si>
  <si>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</si>
  <si>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</si>
  <si>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</si>
  <si>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</si>
  <si>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</si>
  <si>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</si>
  <si>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</si>
  <si>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</si>
  <si>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</si>
  <si>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</si>
  <si>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</si>
  <si>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</si>
  <si>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</si>
  <si>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</si>
  <si>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</si>
  <si>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</si>
  <si>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</si>
  <si>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</si>
  <si>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</si>
  <si>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</si>
  <si>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</si>
  <si>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</si>
  <si>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</si>
  <si>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</si>
  <si>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</si>
  <si>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</si>
  <si>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</si>
  <si>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</si>
  <si>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</si>
  <si>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</si>
  <si>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</si>
  <si>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</si>
  <si>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</si>
  <si>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</si>
  <si>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</si>
  <si>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</si>
  <si>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</si>
  <si>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</si>
  <si>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</si>
  <si>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</si>
  <si>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</si>
  <si>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</si>
  <si>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</si>
  <si>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</si>
  <si>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</si>
  <si>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</si>
  <si>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</si>
  <si>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</si>
  <si>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</si>
  <si>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</si>
  <si>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</si>
  <si>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</si>
  <si>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</si>
  <si>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</si>
  <si>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</si>
  <si>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</si>
  <si>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</si>
  <si>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</si>
  <si>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</si>
  <si>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</si>
  <si>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</si>
  <si>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</si>
  <si>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</si>
  <si>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</si>
  <si>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</si>
  <si>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</si>
  <si>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</si>
  <si>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</si>
  <si>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</si>
  <si>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</si>
  <si>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</si>
  <si>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</si>
  <si>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</si>
  <si>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</si>
  <si>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</si>
  <si>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</si>
  <si>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</si>
  <si>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</si>
  <si>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</si>
  <si>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</si>
  <si>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</si>
  <si>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</si>
  <si>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</si>
  <si>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</si>
  <si>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</si>
  <si>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</si>
  <si>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</si>
  <si>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</si>
  <si>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</si>
  <si>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</si>
  <si>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</si>
  <si>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</si>
  <si>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</si>
  <si>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</si>
  <si>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</si>
  <si>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</si>
  <si>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</si>
  <si>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</si>
  <si>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</si>
  <si>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</si>
  <si>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</si>
  <si>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</si>
  <si>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</si>
  <si>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</si>
  <si>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</si>
  <si>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</si>
  <si>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</si>
  <si>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</si>
  <si>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</si>
  <si>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</si>
  <si>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</si>
  <si>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</si>
  <si>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</si>
  <si>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</si>
  <si>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</si>
  <si>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</si>
  <si>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</si>
  <si>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</si>
  <si>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</si>
  <si>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</si>
  <si>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</si>
  <si>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</si>
  <si>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</si>
  <si>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</si>
  <si>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</si>
  <si>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</si>
  <si>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</si>
  <si>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</si>
  <si>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</si>
  <si>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</si>
  <si>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</si>
  <si>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</si>
  <si>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</si>
  <si>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</si>
  <si>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</si>
  <si>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</si>
  <si>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</si>
  <si>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</si>
  <si>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</si>
  <si>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</si>
  <si>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</si>
  <si>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</si>
  <si>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</si>
  <si>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</si>
  <si>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</si>
  <si>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</si>
  <si>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</si>
  <si>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</si>
  <si>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</si>
  <si>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</si>
  <si>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</si>
  <si>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</si>
  <si>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</si>
  <si>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</si>
  <si>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</si>
  <si>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</si>
  <si>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</si>
  <si>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</si>
  <si>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</si>
  <si>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</si>
  <si>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</si>
  <si>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</si>
  <si>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</si>
  <si>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</si>
  <si>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</si>
  <si>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</si>
  <si>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</si>
  <si>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</si>
  <si>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</si>
  <si>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</si>
  <si>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</si>
  <si>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</si>
  <si>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</si>
  <si>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</si>
  <si>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</si>
  <si>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</si>
  <si>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</si>
  <si>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</si>
  <si>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</si>
  <si>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</si>
  <si>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</si>
  <si>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</si>
  <si>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</si>
  <si>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</si>
  <si>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</si>
  <si>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</si>
  <si>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</si>
  <si>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</si>
  <si>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</si>
  <si>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</si>
  <si>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</si>
  <si>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</si>
  <si>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</si>
  <si>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</si>
  <si>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</si>
  <si>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</si>
  <si>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</si>
  <si>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</si>
  <si>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</si>
  <si>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</si>
  <si>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</si>
  <si>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</si>
  <si>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</si>
  <si>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</si>
  <si>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</si>
  <si>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</si>
  <si>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</si>
  <si>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</si>
  <si>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</si>
  <si>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</si>
  <si>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</si>
  <si>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</si>
  <si>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</si>
  <si>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</si>
  <si>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</si>
  <si>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</si>
  <si>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</si>
  <si>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</si>
  <si>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</si>
  <si>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</si>
  <si>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</si>
  <si>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</si>
  <si>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</si>
  <si>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</si>
  <si>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</si>
  <si>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</si>
  <si>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</si>
  <si>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</si>
  <si>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</si>
  <si>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</si>
  <si>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</si>
  <si>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</si>
  <si>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</si>
  <si>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</si>
  <si>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</si>
  <si>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</si>
  <si>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</si>
  <si>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</si>
  <si>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</si>
  <si>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</si>
  <si>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</si>
  <si>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</si>
  <si>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</si>
  <si>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</si>
  <si>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</si>
  <si>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</si>
  <si>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</si>
  <si>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</si>
  <si>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</si>
  <si>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</si>
  <si>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</si>
  <si>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</si>
  <si>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</si>
  <si>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</si>
  <si>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</si>
  <si>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</si>
  <si>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</si>
  <si>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</si>
  <si>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</si>
  <si>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</si>
  <si>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</si>
  <si>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</si>
  <si>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</si>
  <si>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</si>
  <si>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</si>
  <si>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</si>
  <si>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</si>
  <si>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</si>
  <si>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</si>
  <si>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</si>
  <si>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</si>
  <si>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</si>
  <si>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</si>
  <si>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</si>
  <si>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</si>
  <si>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</si>
  <si>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</si>
  <si>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</si>
  <si>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</si>
  <si>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</si>
  <si>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</si>
  <si>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</si>
  <si>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</si>
  <si>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</si>
  <si>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</si>
  <si>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</si>
  <si>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</si>
  <si>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</si>
  <si>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</si>
  <si>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</si>
  <si>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</si>
  <si>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</si>
  <si>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</si>
  <si>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</si>
  <si>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</si>
  <si>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</si>
  <si>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</si>
  <si>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</si>
  <si>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</si>
  <si>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</si>
  <si>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</si>
  <si>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</si>
  <si>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</si>
  <si>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</si>
  <si>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</si>
  <si>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</si>
  <si>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</si>
  <si>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</si>
  <si>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</si>
  <si>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</si>
  <si>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</si>
  <si>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</si>
  <si>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</si>
  <si>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</si>
  <si>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</si>
  <si>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</si>
  <si>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</si>
  <si>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</si>
  <si>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</si>
  <si>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</si>
  <si>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</si>
  <si>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</si>
  <si>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</si>
  <si>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</si>
  <si>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</si>
  <si>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</si>
  <si>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</si>
  <si>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</si>
  <si>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</si>
  <si>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</si>
  <si>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</si>
  <si>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</si>
  <si>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</si>
  <si>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</si>
  <si>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</si>
  <si>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</si>
  <si>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</si>
  <si>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</si>
  <si>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</si>
  <si>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</si>
  <si>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</si>
  <si>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</si>
  <si>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</si>
  <si>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</si>
  <si>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</si>
  <si>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</si>
  <si>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</si>
  <si>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</si>
  <si>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</si>
  <si>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</si>
  <si>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</si>
  <si>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</si>
  <si>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</si>
  <si>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</si>
  <si>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</si>
  <si>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</si>
  <si>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</si>
  <si>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</si>
  <si>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</si>
  <si>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</si>
  <si>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</si>
  <si>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</si>
  <si>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</si>
  <si>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</si>
  <si>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</si>
  <si>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</si>
  <si>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</si>
  <si>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</si>
  <si>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</si>
  <si>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</si>
  <si>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</si>
  <si>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</si>
  <si>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</si>
  <si>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</si>
  <si>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</si>
  <si>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</si>
  <si>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</si>
  <si>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</si>
  <si>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</si>
  <si>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</si>
  <si>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</si>
  <si>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</si>
  <si>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</si>
  <si>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</si>
  <si>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</si>
  <si>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</si>
  <si>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</si>
  <si>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</si>
  <si>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</si>
  <si>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</si>
  <si>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</si>
  <si>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</si>
  <si>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</si>
  <si>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</si>
  <si>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</si>
  <si>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</si>
  <si>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</si>
  <si>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</si>
  <si>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</si>
  <si>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</si>
  <si>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</si>
  <si>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</si>
  <si>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</si>
  <si>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</si>
  <si>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</si>
  <si>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</si>
  <si>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</si>
  <si>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</si>
  <si>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</si>
  <si>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</si>
  <si>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</si>
  <si>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</si>
  <si>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</si>
  <si>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</si>
  <si>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</si>
  <si>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</si>
  <si>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</si>
  <si>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</si>
  <si>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</si>
  <si>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</si>
  <si>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</si>
  <si>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</si>
  <si>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</si>
  <si>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</si>
  <si>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</si>
  <si>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</si>
  <si>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</si>
  <si>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</si>
  <si>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</si>
  <si>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</si>
  <si>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</si>
  <si>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</si>
  <si>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</si>
  <si>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</si>
  <si>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</si>
  <si>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</si>
  <si>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</si>
  <si>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</si>
  <si>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</si>
  <si>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</si>
  <si>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</si>
  <si>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</si>
  <si>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</si>
  <si>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</si>
  <si>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</si>
  <si>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</si>
  <si>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</si>
  <si>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</si>
  <si>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</si>
  <si>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</si>
  <si>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</si>
  <si>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</si>
  <si>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</si>
  <si>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</si>
  <si>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</si>
  <si>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</si>
  <si>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</si>
  <si>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</si>
  <si>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</si>
  <si>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</si>
  <si>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</si>
  <si>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</si>
  <si>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</si>
  <si>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</si>
  <si>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</si>
  <si>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</si>
  <si>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</si>
  <si>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</si>
  <si>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</si>
  <si>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</si>
  <si>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</si>
  <si>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</si>
  <si>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</si>
  <si>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</si>
  <si>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</si>
  <si>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</si>
  <si>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</si>
  <si>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</si>
  <si>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</si>
  <si>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</si>
  <si>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</si>
  <si>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</si>
  <si>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</si>
  <si>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</si>
  <si>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</si>
  <si>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</si>
  <si>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</si>
  <si>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</si>
  <si>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</si>
  <si>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</si>
  <si>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</si>
  <si>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</si>
  <si>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</si>
  <si>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</si>
  <si>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</si>
  <si>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</si>
  <si>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</si>
  <si>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</si>
  <si>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</si>
  <si>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</si>
  <si>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</si>
  <si>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</si>
  <si>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</si>
  <si>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</si>
  <si>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</si>
  <si>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</si>
  <si>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</si>
  <si>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</si>
  <si>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</si>
  <si>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</si>
  <si>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</si>
  <si>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</si>
  <si>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</si>
  <si>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</si>
  <si>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</si>
  <si>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</si>
  <si>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</si>
  <si>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</si>
  <si>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</si>
  <si>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</si>
  <si>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</si>
  <si>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</si>
  <si>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</si>
  <si>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</si>
  <si>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</si>
  <si>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</si>
  <si>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</si>
  <si>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</si>
  <si>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</si>
  <si>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</si>
  <si>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</si>
  <si>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</si>
  <si>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</si>
  <si>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</si>
  <si>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</si>
  <si>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</si>
  <si>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</si>
  <si>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</si>
  <si>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</si>
  <si>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</si>
  <si>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</si>
  <si>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</si>
  <si>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</si>
  <si>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</si>
  <si>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</si>
  <si>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</si>
  <si>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</si>
  <si>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</si>
  <si>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</si>
  <si>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</si>
  <si>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</si>
  <si>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</si>
  <si>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</si>
  <si>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</si>
  <si>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</si>
  <si>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</si>
  <si>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</si>
  <si>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</si>
  <si>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</si>
  <si>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</si>
  <si>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</si>
  <si>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</si>
  <si>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</si>
  <si>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</si>
  <si>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</si>
  <si>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</si>
  <si>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</si>
  <si>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</si>
  <si>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</si>
  <si>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</si>
  <si>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</si>
  <si>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</si>
  <si>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</si>
  <si>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</si>
  <si>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</si>
  <si>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</si>
  <si>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</si>
  <si>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</si>
  <si>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</si>
  <si>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</si>
  <si>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</si>
  <si>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</si>
  <si>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</si>
  <si>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</si>
  <si>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</si>
  <si>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</si>
  <si>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</si>
  <si>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</si>
  <si>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</si>
  <si>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</si>
  <si>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</si>
  <si>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</si>
  <si>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</si>
  <si>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</si>
  <si>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</si>
  <si>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</si>
  <si>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</si>
  <si>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</si>
  <si>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</si>
  <si>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</si>
  <si>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</si>
  <si>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</si>
  <si>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</si>
  <si>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</si>
  <si>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</si>
  <si>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</si>
  <si>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</si>
  <si>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</si>
  <si>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</si>
  <si>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</si>
  <si>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</si>
  <si>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</si>
  <si>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</si>
  <si>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</si>
  <si>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</si>
  <si>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</si>
  <si>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</si>
  <si>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</si>
  <si>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</si>
  <si>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</si>
  <si>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</si>
  <si>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</si>
  <si>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</si>
  <si>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</si>
  <si>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</si>
  <si>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</si>
  <si>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</si>
  <si>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</si>
  <si>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</si>
  <si>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</si>
  <si>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</si>
  <si>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</si>
  <si>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</si>
  <si>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</si>
  <si>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</si>
  <si>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</si>
  <si>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</si>
  <si>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</si>
  <si>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</si>
  <si>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</si>
  <si>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</si>
  <si>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</si>
  <si>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</si>
  <si>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</si>
  <si>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</si>
  <si>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</si>
  <si>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</si>
  <si>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</si>
  <si>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</si>
  <si>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</si>
  <si>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</si>
  <si>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</si>
  <si>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</si>
  <si>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</si>
  <si>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</si>
  <si>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</si>
  <si>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</si>
  <si>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</si>
  <si>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</si>
  <si>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</si>
  <si>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</si>
  <si>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</si>
  <si>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</si>
  <si>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</si>
  <si>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</si>
  <si>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</si>
  <si>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</si>
  <si>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</si>
  <si>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</si>
  <si>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</si>
  <si>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</si>
  <si>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</si>
  <si>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</si>
  <si>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</si>
  <si>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</si>
  <si>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</si>
  <si>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</si>
  <si>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</si>
  <si>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</si>
  <si>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</si>
  <si>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</si>
  <si>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</si>
  <si>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</si>
  <si>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</si>
  <si>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</si>
  <si>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</si>
  <si>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</si>
  <si>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</si>
  <si>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</si>
  <si>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</si>
  <si>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</si>
  <si>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</si>
  <si>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</si>
  <si>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</si>
  <si>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</si>
  <si>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</si>
  <si>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</si>
  <si>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</si>
  <si>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</si>
  <si>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</si>
  <si>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</si>
  <si>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</si>
  <si>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</si>
  <si>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</si>
  <si>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</si>
  <si>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</si>
  <si>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</si>
  <si>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</si>
  <si>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</si>
  <si>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</si>
  <si>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</si>
  <si>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</si>
  <si>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</si>
  <si>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</si>
  <si>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</si>
  <si>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</si>
  <si>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</si>
  <si>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</si>
  <si>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</si>
  <si>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</si>
  <si>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</si>
  <si>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</si>
  <si>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</si>
  <si>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</si>
  <si>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</si>
  <si>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</si>
  <si>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</si>
  <si>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</si>
  <si>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</si>
  <si>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</si>
  <si>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</si>
  <si>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</si>
  <si>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</si>
  <si>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</si>
  <si>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</si>
  <si>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</si>
  <si>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</si>
  <si>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</si>
  <si>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</si>
  <si>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</si>
  <si>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</si>
  <si>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</si>
  <si>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</si>
  <si>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</si>
  <si>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</si>
  <si>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</si>
  <si>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</si>
  <si>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</si>
  <si>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</si>
  <si>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</si>
  <si>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</si>
  <si>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</si>
  <si>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</si>
  <si>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</si>
  <si>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</si>
  <si>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</si>
  <si>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</si>
  <si>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</si>
  <si>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</si>
  <si>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</si>
  <si>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</si>
  <si>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</si>
  <si>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</si>
  <si>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</si>
  <si>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</si>
  <si>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</si>
  <si>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</si>
  <si>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</si>
  <si>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</si>
  <si>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</si>
  <si>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</si>
  <si>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</si>
  <si>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</si>
  <si>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</si>
  <si>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</si>
  <si>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</si>
  <si>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</si>
  <si>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</si>
  <si>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</si>
  <si>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</si>
  <si>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</si>
  <si>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</si>
  <si>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</si>
  <si>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</si>
  <si>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</si>
  <si>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</si>
  <si>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</si>
  <si>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</si>
  <si>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</si>
  <si>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</si>
  <si>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</si>
  <si>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</si>
  <si>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</si>
  <si>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</si>
  <si>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</si>
  <si>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</si>
  <si>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</si>
  <si>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</si>
  <si>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</si>
  <si>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</si>
  <si>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</si>
  <si>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</si>
  <si>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</si>
  <si>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</si>
  <si>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</si>
  <si>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</si>
  <si>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</si>
  <si>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</si>
  <si>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</si>
  <si>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</si>
  <si>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</si>
  <si>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</si>
  <si>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</si>
  <si>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</si>
  <si>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</si>
  <si>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</si>
  <si>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</si>
  <si>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</si>
  <si>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</si>
  <si>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</si>
  <si>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</si>
  <si>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</si>
  <si>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</si>
  <si>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</si>
  <si>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</si>
  <si>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</si>
  <si>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</si>
  <si>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</si>
  <si>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</si>
  <si>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</si>
  <si>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</si>
  <si>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</si>
  <si>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</si>
  <si>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</si>
  <si>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</si>
  <si>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</si>
  <si>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</si>
  <si>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</si>
  <si>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</si>
  <si>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</si>
  <si>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</si>
  <si>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</si>
  <si>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</si>
  <si>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</si>
  <si>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</si>
  <si>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</si>
  <si>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</si>
  <si>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</si>
  <si>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</si>
  <si>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</si>
  <si>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</si>
  <si>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</si>
  <si>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</si>
  <si>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</si>
  <si>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</si>
  <si>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</si>
  <si>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</si>
  <si>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</si>
  <si>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</si>
  <si>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</si>
  <si>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</si>
  <si>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</si>
  <si>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</si>
  <si>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</si>
  <si>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</si>
  <si>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</si>
  <si>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</si>
  <si>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</si>
  <si>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</si>
  <si>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</si>
  <si>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</si>
  <si>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</si>
  <si>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</si>
  <si>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</si>
  <si>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</si>
  <si>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</si>
  <si>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</si>
  <si>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</si>
  <si>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</si>
  <si>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</si>
  <si>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</si>
  <si>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</si>
  <si>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</si>
  <si>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</si>
  <si>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</si>
  <si>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</si>
  <si>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</si>
  <si>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</si>
  <si>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</si>
  <si>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</si>
  <si>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</si>
  <si>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</si>
  <si>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</si>
  <si>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</si>
  <si>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</si>
  <si>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</si>
  <si>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</si>
  <si>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</si>
  <si>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</si>
  <si>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</si>
  <si>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</si>
  <si>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</si>
  <si>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</si>
  <si>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</si>
  <si>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</si>
  <si>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</si>
  <si>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</si>
  <si>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</si>
  <si>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</si>
  <si>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</si>
  <si>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</si>
  <si>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</si>
  <si>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</si>
  <si>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</si>
  <si>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</si>
  <si>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</si>
  <si>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</si>
  <si>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</si>
  <si>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</si>
  <si>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</si>
  <si>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</si>
  <si>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</si>
  <si>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</si>
  <si>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</si>
  <si>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</si>
  <si>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</si>
  <si>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</si>
  <si>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</si>
  <si>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</si>
  <si>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</si>
  <si>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</si>
  <si>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</si>
  <si>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</si>
  <si>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</si>
  <si>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</si>
  <si>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</si>
  <si>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</si>
  <si>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</si>
  <si>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</si>
  <si>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</si>
  <si>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</si>
  <si>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</si>
  <si>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</si>
  <si>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</si>
  <si>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</si>
  <si>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</si>
  <si>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</si>
  <si>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</si>
  <si>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</si>
  <si>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</si>
  <si>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</si>
  <si>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</si>
  <si>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</si>
  <si>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</si>
  <si>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</si>
  <si>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</si>
  <si>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</si>
  <si>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</si>
  <si>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</si>
  <si>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</si>
  <si>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</si>
  <si>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</si>
  <si>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</si>
  <si>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</si>
  <si>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</si>
  <si>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</si>
  <si>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</si>
  <si>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</si>
  <si>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</si>
  <si>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</si>
  <si>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</si>
  <si>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</si>
  <si>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</si>
  <si>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</si>
  <si>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</si>
  <si>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</si>
  <si>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</si>
  <si>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</si>
  <si>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</si>
  <si>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</si>
  <si>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</si>
  <si>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</si>
  <si>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</si>
  <si>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</si>
  <si>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</si>
  <si>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</si>
  <si>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</si>
  <si>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</si>
  <si>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</si>
  <si>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</si>
  <si>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</si>
  <si>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</si>
  <si>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</si>
  <si>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</si>
  <si>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</si>
  <si>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</si>
  <si>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</si>
  <si>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</si>
  <si>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</si>
  <si>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</si>
  <si>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</si>
  <si>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</si>
  <si>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</si>
  <si>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</si>
  <si>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</si>
  <si>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</si>
  <si>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</si>
  <si>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</si>
  <si>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</si>
  <si>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</si>
  <si>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</si>
  <si>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</si>
  <si>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</si>
  <si>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</si>
  <si>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</si>
  <si>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</si>
  <si>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</si>
  <si>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</si>
  <si>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</si>
  <si>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</si>
  <si>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</si>
  <si>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</si>
  <si>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</si>
  <si>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</si>
  <si>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</si>
  <si>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</si>
  <si>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</si>
  <si>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</si>
  <si>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</si>
  <si>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</si>
  <si>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</si>
  <si>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</si>
  <si>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</si>
  <si>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</si>
  <si>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</si>
  <si>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</si>
  <si>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</si>
  <si>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</si>
  <si>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</si>
  <si>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</si>
  <si>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</si>
  <si>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</si>
  <si>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</si>
  <si>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</si>
  <si>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</si>
  <si>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</si>
  <si>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</si>
  <si>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</si>
  <si>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</si>
  <si>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</si>
  <si>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</si>
  <si>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</si>
  <si>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</si>
  <si>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</si>
  <si>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</si>
  <si>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</si>
  <si>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</si>
  <si>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</si>
  <si>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</si>
  <si>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</si>
  <si>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</si>
  <si>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</si>
  <si>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</si>
  <si>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</si>
  <si>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</si>
  <si>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</si>
  <si>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</si>
  <si>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</si>
  <si>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</si>
  <si>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</si>
  <si>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</si>
  <si>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</si>
  <si>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</si>
  <si>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</si>
  <si>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</si>
  <si>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</si>
  <si>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</si>
  <si>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</si>
  <si>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</si>
  <si>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</si>
  <si>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</si>
  <si>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</si>
  <si>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</si>
  <si>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</si>
  <si>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</si>
  <si>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</si>
  <si>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</si>
  <si>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</si>
  <si>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</si>
  <si>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</si>
  <si>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</si>
  <si>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</si>
  <si>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</si>
  <si>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</si>
  <si>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</si>
  <si>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</si>
  <si>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</si>
  <si>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</si>
  <si>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</si>
  <si>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</si>
  <si>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</si>
  <si>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</si>
  <si>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</si>
  <si>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</si>
  <si>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</si>
  <si>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</si>
  <si>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</si>
  <si>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</si>
  <si>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</si>
  <si>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</si>
  <si>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</si>
  <si>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</si>
  <si>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</si>
  <si>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</si>
  <si>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</si>
  <si>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</si>
  <si>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</si>
  <si>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</si>
  <si>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</si>
  <si>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</si>
  <si>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</si>
  <si>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</si>
  <si>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</si>
  <si>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</si>
  <si>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</si>
  <si>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</si>
  <si>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</si>
  <si>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</si>
  <si>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</si>
  <si>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</si>
  <si>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</si>
  <si>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</si>
  <si>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</si>
  <si>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</si>
  <si>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</si>
  <si>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</si>
  <si>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</si>
  <si>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</si>
  <si>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</si>
  <si>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</si>
  <si>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</si>
  <si>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</si>
  <si>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</si>
  <si>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</si>
  <si>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</si>
  <si>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</si>
  <si>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</si>
  <si>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</si>
  <si>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</si>
  <si>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</si>
  <si>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</si>
  <si>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</si>
  <si>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</si>
  <si>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</si>
  <si>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</si>
  <si>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</si>
  <si>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</si>
  <si>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</si>
  <si>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</si>
  <si>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</si>
  <si>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</si>
  <si>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</si>
  <si>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</si>
  <si>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</si>
  <si>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</si>
  <si>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</si>
  <si>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</si>
  <si>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</si>
  <si>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</si>
  <si>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</si>
  <si>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</si>
  <si>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</si>
  <si>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</si>
  <si>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</si>
  <si>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</si>
  <si>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</si>
  <si>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</si>
  <si>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</si>
  <si>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</si>
  <si>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</si>
  <si>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</si>
  <si>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</si>
  <si>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</si>
  <si>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</si>
  <si>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</si>
  <si>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</si>
  <si>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</si>
  <si>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</si>
  <si>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</si>
  <si>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</si>
  <si>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</si>
  <si>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</si>
  <si>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</si>
  <si>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</si>
  <si>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</si>
  <si>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</si>
  <si>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</si>
  <si>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</si>
  <si>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</si>
  <si>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</si>
  <si>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</si>
  <si>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</si>
  <si>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</si>
  <si>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</si>
  <si>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</si>
  <si>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</si>
  <si>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</si>
  <si>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</si>
  <si>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</si>
  <si>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</si>
  <si>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</si>
  <si>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</si>
  <si>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</si>
  <si>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</si>
  <si>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</si>
  <si>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</si>
  <si>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</si>
  <si>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</si>
  <si>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</si>
  <si>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</si>
  <si>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</si>
  <si>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</si>
  <si>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</si>
  <si>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</si>
  <si>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</si>
  <si>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</si>
  <si>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</si>
  <si>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</si>
  <si>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</si>
  <si>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</si>
  <si>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</si>
  <si>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</si>
  <si>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</si>
  <si>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</si>
  <si>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</si>
  <si>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</si>
  <si>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</si>
  <si>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</si>
  <si>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</si>
  <si>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</si>
  <si>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</si>
  <si>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</si>
  <si>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</si>
  <si>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</si>
  <si>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</si>
  <si>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</si>
  <si>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</si>
  <si>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</si>
  <si>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</si>
  <si>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</si>
  <si>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</si>
  <si>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</si>
  <si>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</si>
  <si>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</si>
  <si>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</si>
  <si>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</si>
  <si>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</si>
  <si>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</si>
  <si>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</si>
  <si>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</si>
  <si>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</si>
  <si>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</si>
  <si>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</si>
  <si>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</si>
  <si>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</si>
  <si>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</si>
  <si>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</si>
  <si>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</si>
  <si>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</si>
  <si>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</si>
  <si>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</si>
  <si>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</si>
  <si>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</si>
  <si>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</si>
  <si>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</si>
  <si>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</si>
  <si>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</si>
  <si>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</si>
  <si>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</si>
  <si>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</si>
  <si>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</si>
  <si>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</si>
  <si>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</si>
  <si>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</si>
  <si>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</si>
  <si>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</si>
  <si>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</si>
  <si>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</si>
  <si>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</si>
  <si>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</si>
  <si>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</si>
  <si>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</si>
  <si>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</si>
  <si>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</si>
  <si>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</si>
  <si>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</si>
  <si>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</si>
  <si>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</si>
  <si>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</si>
  <si>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</si>
  <si>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</si>
  <si>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</si>
  <si>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</si>
  <si>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</si>
  <si>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</si>
  <si>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</si>
  <si>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</si>
  <si>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</si>
  <si>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</si>
  <si>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</si>
  <si>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</si>
  <si>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</si>
  <si>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</si>
  <si>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</si>
  <si>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</si>
  <si>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</si>
  <si>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</si>
  <si>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</si>
  <si>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</si>
  <si>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</si>
  <si>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</si>
  <si>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</si>
  <si>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</si>
  <si>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</si>
  <si>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</si>
  <si>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</si>
  <si>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</si>
  <si>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</si>
  <si>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</si>
  <si>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</si>
  <si>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</si>
  <si>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</si>
  <si>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</si>
  <si>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</si>
  <si>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</si>
  <si>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</si>
  <si>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</si>
  <si>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</si>
  <si>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</si>
  <si>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</si>
  <si>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</si>
  <si>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</si>
  <si>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</si>
  <si>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</si>
  <si>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</si>
  <si>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</si>
  <si>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</si>
  <si>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</si>
  <si>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</si>
  <si>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</si>
  <si>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</si>
  <si>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</si>
  <si>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</si>
  <si>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</si>
  <si>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</si>
  <si>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</si>
  <si>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</si>
  <si>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</si>
  <si>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</si>
  <si>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</si>
  <si>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</si>
  <si>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</si>
  <si>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</si>
  <si>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</si>
  <si>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</si>
  <si>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</si>
  <si>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</si>
  <si>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</si>
  <si>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</si>
  <si>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</si>
  <si>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</si>
  <si>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</si>
  <si>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</si>
  <si>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</si>
  <si>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</si>
  <si>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</si>
  <si>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</si>
  <si>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</si>
  <si>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</si>
  <si>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</si>
  <si>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</si>
  <si>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</si>
  <si>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</si>
  <si>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</si>
  <si>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</si>
  <si>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</si>
  <si>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</si>
  <si>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</si>
  <si>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</si>
  <si>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</si>
  <si>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</si>
  <si>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</si>
  <si>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</si>
  <si>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</si>
  <si>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</si>
  <si>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</si>
  <si>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</si>
  <si>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</si>
  <si>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</si>
  <si>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</si>
  <si>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</si>
  <si>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</si>
  <si>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</si>
  <si>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</si>
  <si>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</si>
  <si>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</si>
  <si>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</si>
  <si>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</si>
  <si>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</si>
  <si>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</si>
  <si>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</si>
  <si>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</si>
  <si>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</si>
  <si>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</si>
  <si>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</si>
  <si>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</si>
  <si>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</si>
  <si>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</si>
  <si>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</si>
  <si>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</si>
  <si>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</si>
  <si>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</si>
  <si>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</si>
  <si>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</si>
  <si>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</si>
  <si>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</si>
  <si>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</si>
  <si>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</si>
  <si>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</si>
  <si>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</si>
  <si>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</si>
  <si>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</si>
  <si>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</si>
  <si>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</si>
  <si>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</si>
  <si>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</si>
  <si>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</si>
  <si>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</si>
  <si>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</si>
  <si>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</si>
  <si>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</si>
  <si>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</si>
  <si>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</si>
  <si>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</si>
  <si>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</si>
  <si>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</si>
  <si>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</si>
  <si>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</si>
  <si>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</si>
  <si>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</si>
  <si>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</si>
  <si>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</si>
  <si>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</si>
  <si>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</si>
  <si>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</si>
  <si>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</si>
  <si>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</si>
  <si>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</si>
  <si>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</si>
  <si>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</si>
  <si>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</si>
  <si>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</si>
  <si>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</si>
  <si>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</si>
  <si>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</si>
  <si>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</si>
  <si>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</si>
  <si>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</si>
  <si>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</si>
  <si>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</si>
  <si>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</si>
  <si>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</si>
  <si>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</si>
  <si>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</si>
  <si>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</si>
  <si>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</si>
  <si>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</si>
  <si>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</si>
  <si>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</si>
  <si>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</si>
  <si>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</si>
  <si>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</si>
  <si>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</si>
  <si>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</si>
  <si>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</si>
  <si>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</si>
  <si>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</si>
  <si>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</si>
  <si>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</si>
  <si>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</si>
  <si>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</si>
  <si>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</si>
  <si>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</si>
  <si>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</si>
  <si>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</si>
  <si>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</si>
  <si>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</si>
  <si>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</si>
  <si>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</si>
  <si>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</si>
  <si>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</si>
  <si>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</si>
  <si>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</si>
  <si>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</si>
  <si>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</si>
  <si>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</si>
  <si>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</si>
  <si>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</si>
  <si>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</si>
  <si>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</si>
  <si>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</si>
  <si>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</si>
  <si>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</si>
  <si>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</si>
  <si>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</si>
  <si>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</si>
  <si>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</si>
  <si>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</si>
  <si>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</si>
  <si>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</si>
  <si>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</si>
  <si>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</si>
  <si>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</si>
  <si>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</si>
  <si>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</si>
  <si>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</si>
  <si>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</si>
  <si>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</si>
  <si>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</si>
  <si>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</si>
  <si>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</si>
  <si>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</si>
  <si>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</si>
  <si>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</si>
  <si>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</si>
  <si>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</si>
  <si>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</si>
  <si>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</si>
  <si>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</si>
  <si>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</si>
  <si>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</si>
  <si>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</si>
  <si>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</si>
  <si>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</si>
  <si>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</si>
  <si>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</si>
  <si>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</si>
  <si>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</si>
  <si>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</si>
  <si>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</si>
  <si>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</si>
  <si>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</si>
  <si>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</si>
  <si>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</si>
  <si>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</si>
  <si>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</si>
  <si>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</si>
  <si>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</si>
  <si>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</si>
  <si>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</si>
  <si>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</si>
  <si>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</si>
  <si>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</si>
  <si>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</si>
  <si>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</si>
  <si>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</si>
  <si>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</si>
  <si>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</si>
  <si>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</si>
  <si>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</si>
  <si>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</si>
  <si>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</si>
  <si>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</si>
  <si>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</si>
  <si>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</si>
  <si>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</si>
  <si>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</si>
  <si>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</si>
  <si>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</si>
  <si>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</si>
  <si>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</si>
  <si>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</si>
  <si>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</si>
  <si>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</si>
  <si>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</si>
  <si>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</si>
  <si>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</si>
  <si>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</si>
  <si>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</si>
  <si>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</si>
  <si>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</si>
  <si>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</si>
  <si>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</si>
  <si>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</si>
  <si>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</si>
  <si>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</si>
  <si>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</si>
  <si>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</si>
  <si>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</si>
  <si>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</si>
  <si>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</si>
  <si>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</si>
  <si>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</si>
  <si>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</si>
  <si>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</si>
  <si>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</si>
  <si>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</si>
  <si>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</si>
  <si>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</si>
  <si>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</si>
  <si>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</si>
  <si>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</si>
  <si>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</si>
  <si>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</si>
  <si>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</si>
  <si>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</si>
  <si>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</si>
  <si>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</si>
  <si>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</si>
  <si>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</si>
  <si>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</si>
  <si>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</si>
  <si>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</si>
  <si>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</si>
  <si>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</si>
  <si>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</si>
  <si>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</si>
  <si>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</si>
  <si>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</si>
  <si>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</si>
  <si>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</si>
  <si>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</si>
  <si>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</si>
  <si>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</si>
  <si>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</si>
  <si>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</si>
  <si>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</si>
  <si>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</si>
  <si>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</si>
  <si>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</si>
  <si>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</si>
  <si>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</si>
  <si>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</si>
  <si>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</si>
  <si>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</si>
  <si>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</si>
  <si>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</si>
  <si>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</si>
  <si>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</si>
  <si>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</si>
  <si>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</si>
  <si>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</si>
  <si>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</si>
  <si>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</si>
  <si>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</si>
  <si>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</si>
  <si>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</si>
  <si>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</si>
  <si>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</si>
  <si>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</si>
  <si>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</si>
  <si>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</si>
  <si>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</si>
  <si>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</si>
  <si>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</si>
  <si>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</si>
  <si>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</si>
  <si>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</si>
  <si>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</si>
  <si>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</si>
  <si>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</si>
  <si>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</si>
  <si>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</si>
  <si>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</si>
  <si>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</si>
  <si>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</si>
  <si>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</si>
  <si>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</si>
  <si>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</si>
  <si>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</si>
  <si>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</si>
  <si>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</si>
  <si>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</si>
  <si>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</si>
  <si>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</si>
  <si>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</si>
  <si>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</si>
  <si>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</si>
  <si>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</si>
  <si>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</si>
  <si>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</si>
  <si>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</si>
  <si>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</si>
  <si>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</si>
  <si>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</si>
  <si>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</si>
  <si>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</si>
  <si>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</si>
  <si>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</si>
  <si>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</si>
  <si>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</si>
  <si>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</si>
  <si>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</si>
  <si>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</si>
  <si>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</si>
  <si>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</si>
  <si>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</si>
  <si>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</si>
  <si>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</si>
  <si>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</si>
  <si>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</si>
  <si>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</si>
  <si>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</si>
  <si>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</si>
  <si>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</si>
  <si>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</si>
  <si>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</si>
  <si>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</si>
  <si>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</si>
  <si>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</si>
  <si>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</si>
  <si>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</si>
  <si>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</si>
  <si>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</si>
  <si>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</si>
  <si>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</si>
  <si>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</si>
  <si>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</si>
  <si>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</si>
  <si>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</si>
  <si>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</si>
  <si>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</si>
  <si>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</si>
  <si>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</si>
  <si>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</si>
  <si>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</si>
  <si>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</si>
  <si>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</si>
  <si>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</si>
  <si>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</si>
  <si>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</si>
  <si>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</si>
  <si>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</si>
  <si>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</si>
  <si>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</si>
  <si>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</si>
  <si>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</si>
  <si>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</si>
  <si>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</si>
  <si>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</si>
  <si>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</si>
  <si>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</si>
  <si>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</si>
  <si>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</si>
  <si>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</si>
  <si>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</si>
  <si>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</si>
  <si>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</si>
  <si>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</si>
  <si>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</si>
  <si>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</si>
  <si>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</si>
  <si>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</si>
  <si>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</si>
  <si>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</si>
  <si>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</si>
  <si>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</si>
  <si>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</si>
  <si>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</si>
  <si>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</si>
  <si>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</si>
  <si>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</si>
  <si>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</si>
  <si>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</si>
  <si>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</si>
  <si>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</si>
  <si>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</si>
  <si>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</si>
  <si>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</si>
  <si>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</si>
  <si>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</si>
  <si>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</si>
  <si>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</si>
  <si>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</si>
  <si>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</si>
  <si>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</si>
  <si>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</si>
  <si>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</si>
  <si>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</si>
  <si>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</si>
  <si>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</si>
  <si>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</si>
  <si>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</si>
  <si>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</si>
  <si>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</si>
  <si>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</si>
  <si>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</si>
  <si>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</si>
  <si>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</si>
  <si>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</si>
  <si>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</si>
  <si>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</si>
  <si>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</si>
  <si>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</si>
  <si>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</si>
  <si>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</si>
  <si>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</si>
  <si>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</si>
  <si>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</si>
  <si>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</si>
  <si>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</si>
  <si>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</si>
  <si>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</si>
  <si>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</si>
  <si>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</si>
  <si>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</si>
  <si>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</si>
  <si>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</si>
  <si>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</si>
  <si>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</si>
  <si>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</si>
  <si>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</si>
  <si>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</si>
  <si>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</si>
  <si>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</si>
  <si>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</si>
  <si>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</si>
  <si>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</si>
  <si>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</si>
  <si>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</si>
  <si>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</si>
  <si>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</si>
  <si>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</si>
  <si>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</si>
  <si>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</si>
  <si>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</si>
  <si>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</si>
  <si>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</si>
  <si>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</si>
  <si>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</si>
  <si>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</si>
  <si>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</si>
  <si>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</si>
  <si>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</si>
  <si>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</si>
  <si>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</si>
  <si>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</si>
  <si>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</si>
  <si>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</si>
  <si>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</si>
  <si>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</si>
  <si>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</si>
  <si>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</si>
  <si>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</si>
  <si>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</si>
  <si>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</si>
  <si>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</si>
  <si>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</si>
  <si>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</si>
  <si>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</si>
  <si>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</si>
  <si>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</si>
  <si>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</si>
  <si>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</si>
  <si>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</si>
  <si>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</si>
  <si>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</si>
  <si>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</si>
  <si>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</si>
  <si>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</si>
  <si>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</si>
  <si>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</si>
  <si>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</si>
  <si>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</si>
  <si>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</si>
  <si>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</si>
  <si>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</si>
  <si>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</si>
  <si>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</si>
  <si>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</si>
  <si>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</si>
  <si>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</si>
  <si>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</si>
  <si>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</si>
  <si>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</si>
  <si>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</si>
  <si>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</si>
  <si>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</si>
  <si>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</si>
  <si>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</si>
  <si>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</si>
  <si>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</si>
  <si>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</si>
  <si>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</si>
  <si>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</si>
  <si>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</si>
  <si>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</si>
  <si>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</si>
  <si>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</si>
  <si>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</si>
  <si>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</si>
  <si>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</si>
  <si>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</si>
  <si>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</si>
  <si>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</si>
  <si>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</si>
  <si>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</si>
  <si>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</si>
  <si>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</si>
  <si>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</si>
  <si>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</si>
  <si>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</si>
  <si>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</si>
  <si>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</si>
  <si>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</si>
  <si>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</si>
  <si>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</si>
  <si>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</si>
  <si>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</si>
  <si>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</si>
  <si>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</si>
  <si>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</si>
  <si>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</si>
  <si>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</si>
  <si>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</si>
  <si>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</si>
  <si>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</si>
  <si>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</si>
  <si>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</si>
  <si>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</si>
  <si>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</si>
  <si>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</si>
  <si>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</si>
  <si>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</si>
  <si>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</si>
  <si>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</si>
  <si>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</si>
  <si>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</si>
  <si>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</si>
  <si>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</si>
  <si>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</si>
  <si>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</si>
  <si>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</si>
  <si>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</si>
  <si>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</si>
  <si>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</si>
  <si>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</si>
  <si>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</si>
  <si>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</si>
  <si>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</si>
  <si>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</si>
  <si>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</si>
  <si>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</si>
  <si>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</si>
  <si>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</si>
  <si>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</si>
  <si>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</si>
  <si>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</si>
  <si>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</si>
  <si>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</si>
  <si>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</si>
  <si>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</si>
  <si>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</si>
  <si>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</si>
  <si>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</si>
  <si>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</si>
  <si>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</si>
  <si>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</si>
  <si>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</si>
  <si>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</si>
  <si>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</si>
  <si>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</si>
  <si>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</si>
  <si>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</si>
  <si>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</si>
  <si>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</si>
  <si>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</si>
  <si>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</si>
  <si>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</si>
  <si>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</si>
  <si>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</si>
  <si>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</si>
  <si>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</si>
  <si>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</si>
  <si>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</si>
  <si>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</si>
  <si>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</si>
  <si>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</si>
  <si>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</si>
  <si>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</si>
  <si>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</si>
  <si>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</si>
  <si>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</si>
  <si>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</si>
  <si>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</si>
  <si>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</si>
  <si>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</si>
  <si>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</si>
  <si>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</si>
  <si>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</si>
  <si>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</si>
  <si>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</si>
  <si>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</si>
  <si>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</si>
  <si>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</si>
  <si>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</si>
  <si>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</si>
  <si>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</si>
  <si>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</si>
  <si>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</si>
  <si>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</si>
  <si>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</si>
  <si>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</si>
  <si>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</si>
  <si>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</si>
  <si>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</si>
  <si>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</si>
  <si>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</si>
  <si>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</si>
  <si>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</si>
  <si>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</si>
  <si>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</si>
  <si>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</si>
  <si>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</si>
  <si>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</si>
  <si>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</si>
  <si>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</si>
  <si>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</si>
  <si>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</si>
  <si>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</si>
  <si>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</si>
  <si>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</si>
  <si>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</si>
  <si>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</si>
  <si>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</si>
  <si>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</si>
  <si>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</si>
  <si>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</si>
  <si>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</si>
  <si>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</si>
  <si>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</si>
  <si>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</si>
  <si>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</si>
  <si>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</si>
  <si>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</si>
  <si>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</si>
  <si>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</si>
  <si>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</si>
  <si>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</si>
  <si>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</si>
  <si>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</si>
  <si>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</si>
  <si>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</si>
  <si>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</si>
  <si>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</si>
  <si>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</si>
  <si>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</si>
  <si>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</si>
  <si>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</si>
  <si>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</si>
  <si>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</si>
  <si>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</si>
  <si>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</si>
  <si>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</si>
  <si>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</si>
  <si>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</si>
  <si>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</si>
  <si>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</si>
  <si>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</si>
  <si>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</si>
  <si>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</si>
  <si>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</si>
  <si>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</si>
  <si>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</si>
  <si>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</si>
  <si>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</si>
  <si>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</si>
  <si>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</si>
  <si>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</si>
  <si>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</si>
  <si>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</si>
  <si>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</si>
  <si>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</si>
  <si>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</si>
  <si>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</si>
  <si>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</si>
  <si>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</si>
  <si>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</si>
  <si>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</si>
  <si>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</si>
  <si>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</si>
  <si>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</si>
  <si>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</si>
  <si>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</si>
  <si>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</si>
  <si>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</si>
  <si>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</si>
  <si>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</si>
  <si>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</si>
  <si>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</si>
  <si>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</si>
  <si>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</si>
  <si>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</si>
  <si>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</si>
  <si>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</si>
  <si>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</si>
  <si>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</si>
  <si>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</si>
  <si>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</si>
  <si>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</si>
  <si>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</si>
  <si>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</si>
  <si>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</si>
  <si>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</si>
  <si>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</si>
  <si>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</si>
  <si>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</si>
  <si>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</si>
  <si>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</si>
  <si>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</si>
  <si>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</si>
  <si>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</si>
  <si>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</si>
  <si>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</si>
  <si>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</si>
  <si>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</si>
  <si>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</si>
  <si>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</si>
  <si>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</si>
  <si>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</si>
  <si>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</si>
  <si>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</si>
  <si>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</si>
  <si>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</si>
  <si>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</si>
  <si>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</si>
  <si>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</si>
  <si>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</si>
  <si>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</si>
  <si>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</si>
  <si>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</si>
  <si>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</si>
  <si>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</si>
  <si>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</si>
  <si>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</si>
  <si>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</si>
  <si>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</si>
  <si>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</si>
  <si>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</si>
  <si>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</si>
  <si>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</si>
  <si>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</si>
  <si>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</si>
  <si>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</si>
  <si>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</si>
  <si>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</si>
  <si>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</si>
  <si>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</si>
  <si>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</si>
  <si>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</si>
  <si>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</si>
  <si>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</si>
  <si>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</si>
  <si>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</si>
  <si>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</si>
  <si>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</si>
  <si>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</si>
  <si>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</si>
  <si>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</si>
  <si>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</si>
  <si>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</si>
  <si>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</si>
  <si>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</si>
  <si>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</si>
  <si>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</si>
  <si>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</si>
  <si>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</si>
  <si>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</si>
  <si>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</si>
  <si>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</si>
  <si>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</si>
  <si>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</si>
  <si>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</si>
  <si>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</si>
  <si>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</si>
  <si>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</si>
  <si>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</si>
  <si>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</si>
  <si>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</si>
  <si>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</si>
  <si>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</si>
  <si>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</si>
  <si>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</si>
  <si>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</si>
  <si>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</si>
  <si>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</si>
  <si>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</si>
  <si>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</si>
  <si>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</si>
  <si>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</si>
  <si>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</si>
  <si>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</si>
  <si>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</si>
  <si>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</si>
  <si>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</si>
  <si>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</si>
  <si>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</si>
  <si>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</si>
  <si>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</si>
  <si>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</si>
  <si>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</si>
  <si>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</si>
  <si>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</si>
  <si>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</si>
  <si>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</si>
  <si>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</si>
  <si>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</si>
  <si>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</si>
  <si>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</si>
  <si>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</si>
  <si>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</si>
  <si>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</si>
  <si>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</si>
  <si>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</si>
  <si>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</si>
  <si>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</si>
  <si>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</si>
  <si>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</si>
  <si>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</si>
  <si>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</si>
  <si>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</si>
  <si>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</si>
  <si>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</si>
  <si>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</si>
  <si>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</si>
  <si>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</si>
  <si>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</si>
  <si>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</si>
  <si>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</si>
  <si>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</si>
  <si>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</si>
  <si>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</si>
  <si>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</si>
  <si>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</si>
  <si>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</si>
  <si>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</si>
  <si>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</si>
  <si>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</si>
  <si>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</si>
  <si>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</si>
  <si>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</si>
  <si>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</si>
  <si>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</si>
  <si>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</si>
  <si>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</si>
  <si>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</si>
  <si>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</si>
  <si>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</si>
  <si>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</si>
  <si>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</si>
  <si>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</si>
  <si>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</si>
  <si>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</si>
  <si>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</si>
  <si>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</si>
  <si>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</si>
  <si>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</si>
  <si>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</si>
  <si>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</si>
  <si>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</si>
  <si>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</si>
  <si>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</si>
  <si>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</si>
  <si>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</si>
  <si>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</si>
  <si>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</si>
  <si>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</si>
  <si>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</si>
  <si>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</si>
  <si>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</si>
  <si>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</si>
  <si>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</si>
  <si>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</si>
  <si>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</si>
  <si>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</si>
  <si>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</si>
  <si>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</si>
  <si>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</si>
  <si>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</si>
  <si>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</si>
  <si>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</si>
  <si>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</si>
  <si>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</si>
  <si>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</si>
  <si>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</si>
  <si>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</si>
  <si>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</si>
  <si>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</si>
  <si>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</si>
  <si>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</si>
  <si>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</si>
  <si>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</si>
  <si>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</si>
  <si>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</si>
  <si>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</si>
  <si>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</si>
  <si>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</si>
  <si>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</si>
  <si>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</si>
  <si>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</si>
  <si>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</si>
  <si>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</si>
  <si>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</si>
  <si>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</si>
  <si>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</si>
  <si>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</si>
  <si>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</si>
  <si>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</si>
  <si>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</si>
  <si>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</si>
  <si>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</si>
  <si>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</si>
  <si>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</si>
  <si>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</si>
  <si>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</si>
  <si>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</si>
  <si>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</si>
  <si>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</si>
  <si>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</si>
  <si>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</si>
  <si>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</si>
  <si>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</si>
  <si>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</si>
  <si>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</si>
  <si>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</si>
  <si>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</si>
  <si>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</si>
  <si>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</si>
  <si>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</si>
  <si>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</si>
  <si>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</si>
  <si>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</si>
  <si>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</si>
  <si>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</si>
  <si>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</si>
  <si>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</si>
  <si>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</si>
  <si>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</si>
  <si>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</si>
  <si>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</si>
  <si>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</si>
  <si>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</si>
  <si>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</si>
  <si>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</si>
  <si>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</si>
  <si>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</si>
  <si>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</si>
  <si>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</si>
  <si>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</si>
  <si>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</si>
  <si>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</si>
  <si>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</si>
  <si>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</si>
  <si>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</si>
  <si>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</si>
  <si>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</si>
  <si>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</si>
  <si>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</si>
  <si>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</si>
  <si>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</si>
  <si>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</si>
  <si>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</si>
  <si>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</si>
  <si>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</si>
  <si>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</si>
  <si>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</si>
  <si>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</si>
  <si>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</si>
  <si>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</si>
  <si>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</si>
  <si>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</si>
  <si>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</si>
  <si>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</si>
  <si>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</si>
  <si>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</si>
  <si>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</si>
  <si>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</si>
  <si>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</si>
  <si>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</si>
  <si>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</si>
  <si>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</si>
  <si>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</si>
  <si>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</si>
  <si>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</si>
  <si>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</si>
  <si>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</si>
  <si>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</si>
  <si>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</si>
  <si>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</si>
  <si>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</si>
  <si>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</si>
  <si>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</si>
  <si>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</si>
  <si>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</si>
  <si>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</si>
  <si>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</si>
  <si>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</si>
  <si>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</si>
  <si>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</si>
  <si>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</si>
  <si>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</si>
  <si>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</si>
  <si>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</si>
  <si>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</si>
  <si>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</si>
  <si>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</si>
  <si>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</si>
  <si>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</si>
  <si>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</si>
  <si>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</si>
  <si>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</si>
  <si>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</si>
  <si>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</si>
  <si>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</si>
  <si>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</si>
  <si>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</si>
  <si>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</si>
  <si>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</si>
  <si>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</si>
  <si>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</si>
  <si>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</si>
  <si>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</si>
  <si>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</si>
  <si>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</si>
  <si>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</si>
  <si>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</si>
  <si>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</si>
  <si>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</si>
  <si>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</si>
  <si>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</si>
  <si>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</si>
  <si>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</si>
  <si>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</si>
  <si>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</si>
  <si>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</si>
  <si>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</si>
  <si>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</si>
  <si>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</si>
  <si>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</si>
  <si>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</si>
  <si>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</si>
  <si>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</si>
  <si>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</si>
  <si>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</si>
  <si>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</si>
  <si>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</si>
  <si>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</si>
  <si>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</si>
  <si>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</si>
  <si>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</si>
  <si>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</si>
  <si>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</si>
  <si>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</si>
  <si>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</si>
  <si>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</si>
  <si>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</si>
  <si>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</si>
  <si>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</si>
  <si>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</si>
  <si>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</si>
  <si>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</si>
  <si>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</si>
  <si>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</si>
  <si>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</si>
  <si>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</si>
  <si>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</si>
  <si>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</si>
  <si>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</si>
  <si>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</si>
  <si>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</si>
  <si>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</si>
  <si>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</si>
  <si>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</si>
  <si>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</si>
  <si>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</si>
  <si>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</si>
  <si>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</si>
  <si>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</si>
  <si>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</si>
  <si>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</si>
  <si>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</si>
  <si>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</si>
  <si>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</si>
  <si>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</si>
  <si>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</si>
  <si>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</si>
  <si>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</si>
  <si>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</si>
  <si>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</si>
  <si>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</si>
  <si>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</si>
  <si>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</si>
  <si>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</si>
  <si>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</si>
  <si>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</si>
  <si>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</si>
  <si>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</si>
  <si>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</si>
  <si>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</si>
  <si>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</si>
  <si>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</si>
  <si>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</si>
  <si>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</si>
  <si>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</si>
  <si>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</si>
  <si>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</si>
  <si>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</si>
  <si>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</si>
  <si>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</si>
  <si>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</si>
  <si>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</si>
  <si>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</si>
  <si>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</si>
  <si>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</si>
  <si>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</si>
  <si>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</si>
  <si>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</si>
  <si>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</si>
  <si>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</si>
  <si>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</si>
  <si>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</si>
  <si>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</si>
  <si>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</si>
  <si>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</si>
  <si>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</si>
  <si>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</si>
  <si>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</si>
  <si>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</si>
  <si>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</si>
  <si>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</si>
  <si>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</si>
  <si>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</si>
  <si>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</si>
  <si>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</si>
  <si>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</si>
  <si>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</si>
  <si>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</si>
  <si>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</si>
  <si>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</si>
  <si>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</si>
  <si>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</si>
  <si>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</si>
  <si>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</si>
  <si>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</si>
  <si>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</si>
  <si>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</si>
  <si>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</si>
  <si>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</si>
  <si>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</si>
  <si>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</si>
  <si>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</si>
  <si>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</si>
  <si>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</si>
  <si>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</si>
  <si>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</si>
  <si>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</si>
  <si>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</si>
  <si>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</si>
  <si>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</si>
  <si>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</si>
  <si>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</si>
  <si>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</si>
  <si>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</si>
  <si>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</si>
  <si>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</si>
  <si>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</si>
  <si>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</si>
  <si>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</si>
  <si>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</si>
  <si>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</si>
  <si>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</si>
  <si>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</si>
  <si>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</si>
  <si>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</si>
  <si>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</si>
  <si>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</si>
  <si>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</si>
  <si>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</si>
  <si>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</si>
  <si>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</si>
  <si>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</si>
  <si>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</si>
  <si>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</si>
  <si>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</si>
  <si>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</si>
  <si>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</si>
  <si>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</si>
  <si>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</si>
  <si>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</si>
  <si>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</si>
  <si>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</si>
  <si>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</si>
  <si>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</si>
  <si>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</si>
  <si>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</si>
  <si>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</si>
  <si>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</si>
  <si>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</si>
  <si>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</si>
  <si>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</si>
  <si>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</si>
  <si>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</si>
  <si>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</si>
  <si>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</si>
  <si>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</si>
  <si>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</si>
  <si>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</si>
  <si>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</si>
  <si>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</si>
  <si>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</si>
  <si>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</si>
  <si>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</si>
  <si>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</si>
  <si>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</si>
  <si>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</si>
  <si>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</si>
  <si>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</si>
  <si>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</si>
  <si>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</si>
  <si>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</si>
  <si>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</si>
  <si>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</si>
  <si>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</si>
  <si>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</si>
  <si>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</si>
  <si>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</si>
  <si>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</si>
  <si>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</si>
  <si>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</si>
  <si>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</si>
  <si>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</si>
  <si>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</si>
  <si>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</si>
  <si>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</si>
  <si>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</si>
  <si>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</si>
  <si>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</si>
  <si>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</si>
  <si>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</si>
  <si>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</si>
  <si>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</si>
  <si>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</si>
  <si>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</si>
  <si>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</si>
  <si>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</si>
  <si>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</si>
  <si>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</si>
  <si>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</si>
  <si>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</si>
  <si>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</si>
  <si>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</si>
  <si>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</si>
  <si>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</si>
  <si>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</si>
  <si>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</si>
  <si>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</si>
  <si>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</si>
  <si>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</si>
  <si>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</si>
  <si>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</si>
  <si>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</si>
  <si>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</si>
  <si>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</si>
  <si>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</si>
  <si>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</si>
  <si>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</si>
  <si>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</si>
  <si>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</si>
  <si>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</si>
  <si>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</si>
  <si>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</si>
  <si>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</si>
  <si>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</si>
  <si>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</si>
  <si>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</si>
  <si>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</si>
  <si>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</si>
  <si>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</si>
  <si>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</si>
  <si>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</si>
  <si>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</si>
  <si>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</si>
  <si>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</si>
  <si>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</si>
  <si>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</si>
  <si>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</si>
  <si>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</si>
  <si>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</si>
  <si>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</si>
  <si>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</si>
  <si>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</si>
  <si>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</si>
  <si>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</si>
  <si>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</si>
  <si>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</si>
  <si>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</si>
  <si>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</si>
  <si>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</si>
  <si>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</si>
  <si>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</si>
  <si>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</si>
  <si>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</si>
  <si>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</si>
  <si>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</si>
  <si>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</si>
  <si>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</si>
  <si>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</si>
  <si>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</si>
  <si>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</si>
  <si>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</si>
  <si>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</si>
  <si>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</si>
  <si>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</si>
  <si>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</si>
  <si>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</si>
  <si>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</si>
  <si>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</si>
  <si>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</si>
  <si>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</si>
  <si>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</si>
  <si>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</si>
  <si>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</si>
  <si>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</si>
  <si>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</si>
  <si>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</si>
  <si>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</si>
  <si>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</si>
  <si>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</si>
  <si>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</si>
  <si>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</si>
  <si>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</si>
  <si>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</si>
  <si>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</si>
  <si>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</si>
  <si>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</si>
  <si>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</si>
  <si>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</si>
  <si>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</si>
  <si>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</si>
  <si>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</si>
  <si>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</si>
  <si>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</si>
  <si>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</si>
  <si>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</si>
  <si>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</si>
  <si>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</si>
  <si>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</si>
  <si>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</si>
  <si>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</si>
  <si>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</si>
  <si>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</si>
  <si>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</si>
  <si>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</si>
  <si>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</si>
  <si>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</si>
  <si>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</si>
  <si>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</si>
  <si>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</si>
  <si>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</si>
  <si>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</si>
  <si>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</si>
  <si>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</si>
  <si>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</si>
  <si>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</si>
  <si>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</si>
  <si>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</si>
  <si>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</si>
  <si>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</si>
  <si>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</si>
  <si>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</si>
  <si>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</si>
  <si>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</si>
  <si>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</si>
  <si>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</si>
  <si>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</si>
  <si>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</si>
  <si>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</si>
  <si>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</si>
  <si>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</si>
  <si>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</si>
  <si>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</si>
  <si>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</si>
  <si>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</si>
  <si>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</si>
  <si>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</si>
  <si>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</si>
  <si>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</si>
  <si>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</si>
  <si>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</si>
  <si>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</si>
  <si>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</si>
  <si>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</si>
  <si>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</si>
  <si>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</si>
  <si>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</si>
  <si>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</si>
  <si>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</si>
  <si>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</si>
  <si>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</si>
  <si>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</si>
  <si>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</si>
  <si>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</si>
  <si>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</si>
  <si>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</si>
  <si>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</si>
  <si>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</si>
  <si>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</si>
  <si>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</si>
  <si>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</si>
  <si>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</si>
  <si>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</si>
  <si>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</si>
  <si>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</si>
  <si>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</si>
  <si>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</si>
  <si>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</si>
  <si>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</si>
  <si>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</si>
  <si>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</si>
  <si>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</si>
  <si>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</si>
  <si>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</si>
  <si>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</si>
  <si>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</si>
  <si>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</si>
  <si>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</si>
  <si>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</si>
  <si>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</si>
  <si>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</si>
  <si>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</si>
  <si>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</si>
  <si>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</si>
  <si>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</si>
  <si>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</si>
  <si>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</si>
  <si>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</si>
  <si>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</si>
  <si>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</si>
  <si>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</si>
  <si>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</si>
  <si>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</si>
  <si>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</si>
  <si>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</si>
  <si>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</si>
  <si>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</si>
  <si>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</si>
  <si>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</si>
  <si>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</si>
  <si>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</si>
  <si>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</si>
  <si>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</si>
  <si>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</si>
  <si>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</si>
  <si>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</si>
  <si>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</si>
  <si>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</si>
  <si>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</si>
  <si>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</si>
  <si>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</si>
  <si>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</si>
  <si>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</si>
  <si>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</si>
  <si>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</si>
  <si>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</si>
  <si>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</si>
  <si>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</si>
  <si>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</si>
  <si>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</si>
  <si>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</si>
  <si>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</si>
  <si>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</si>
  <si>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</si>
  <si>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</si>
  <si>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</si>
  <si>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</si>
  <si>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</si>
  <si>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</si>
  <si>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</si>
  <si>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</si>
  <si>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</si>
  <si>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</si>
  <si>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</si>
  <si>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</si>
  <si>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</si>
  <si>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</si>
  <si>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</si>
  <si>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</si>
  <si>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</si>
  <si>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</si>
  <si>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</si>
  <si>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</si>
  <si>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</si>
  <si>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</si>
  <si>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</si>
  <si>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</si>
  <si>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</si>
  <si>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</si>
  <si>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</si>
  <si>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</si>
  <si>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</si>
  <si>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</si>
  <si>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</si>
  <si>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</si>
  <si>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</si>
  <si>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</si>
  <si>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</si>
  <si>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</si>
  <si>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</si>
  <si>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</si>
  <si>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</si>
  <si>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</si>
  <si>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</si>
  <si>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</si>
  <si>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</si>
  <si>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</si>
  <si>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</si>
  <si>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</si>
  <si>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</si>
  <si>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</si>
  <si>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</si>
  <si>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</si>
  <si>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</si>
  <si>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</si>
  <si>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</si>
  <si>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</si>
  <si>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</si>
  <si>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</si>
  <si>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</si>
  <si>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</si>
  <si>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</si>
  <si>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</si>
  <si>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</si>
  <si>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</si>
  <si>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</si>
  <si>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</si>
  <si>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</si>
  <si>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</si>
  <si>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</si>
  <si>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</si>
  <si>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</si>
  <si>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</si>
  <si>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</si>
  <si>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</si>
  <si>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</si>
  <si>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</si>
  <si>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</si>
  <si>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</si>
  <si>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</si>
  <si>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</si>
  <si>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</si>
  <si>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</si>
  <si>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</si>
  <si>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</si>
  <si>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</si>
  <si>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</si>
  <si>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</si>
  <si>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</si>
  <si>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</si>
  <si>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</si>
  <si>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</si>
  <si>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</si>
  <si>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</si>
  <si>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</si>
  <si>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</si>
  <si>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</si>
  <si>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</si>
  <si>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</si>
  <si>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</si>
  <si>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</si>
  <si>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</si>
  <si>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</si>
  <si>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</si>
  <si>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</si>
  <si>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</si>
  <si>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</si>
  <si>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</si>
  <si>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</si>
  <si>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</si>
  <si>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</si>
  <si>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</si>
  <si>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</si>
  <si>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</si>
  <si>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</si>
  <si>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</si>
  <si>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</si>
  <si>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</si>
  <si>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</si>
  <si>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</si>
  <si>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</si>
  <si>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</si>
  <si>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</si>
  <si>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</si>
  <si>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</si>
  <si>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</si>
  <si>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</si>
  <si>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</si>
  <si>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</si>
  <si>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</si>
  <si>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</si>
  <si>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</si>
  <si>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</si>
  <si>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</si>
  <si>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</si>
  <si>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</si>
  <si>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</si>
  <si>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</si>
  <si>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</si>
  <si>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</si>
  <si>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</si>
  <si>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</si>
  <si>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</si>
  <si>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</si>
  <si>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</si>
  <si>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</si>
  <si>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</si>
  <si>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</si>
  <si>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</si>
  <si>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</si>
  <si>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</si>
  <si>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</si>
  <si>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</si>
  <si>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</si>
  <si>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</si>
  <si>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</si>
  <si>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</si>
  <si>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</si>
  <si>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</si>
  <si>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</si>
  <si>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</si>
  <si>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</si>
  <si>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</si>
  <si>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</si>
  <si>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</si>
  <si>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</si>
  <si>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</si>
  <si>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</si>
  <si>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</si>
  <si>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</si>
  <si>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</si>
  <si>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</si>
  <si>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</si>
  <si>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</si>
  <si>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</si>
  <si>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</si>
  <si>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</si>
  <si>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</si>
  <si>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</si>
  <si>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</si>
  <si>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</si>
  <si>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</si>
  <si>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</si>
  <si>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</si>
  <si>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</si>
  <si>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</si>
  <si>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</si>
  <si>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</si>
  <si>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</si>
  <si>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</si>
  <si>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</si>
  <si>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</si>
  <si>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</si>
  <si>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</si>
  <si>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</si>
  <si>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</si>
  <si>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</si>
  <si>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</si>
  <si>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</si>
  <si>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</si>
  <si>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</si>
  <si>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</si>
  <si>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</si>
  <si>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</si>
  <si>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</si>
  <si>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</si>
  <si>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</si>
  <si>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</si>
  <si>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</si>
  <si>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</si>
  <si>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</si>
  <si>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</si>
  <si>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</si>
  <si>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</si>
  <si>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</si>
  <si>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</si>
  <si>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</si>
  <si>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</si>
  <si>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</si>
  <si>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</si>
  <si>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</si>
  <si>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</si>
  <si>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</si>
  <si>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</si>
  <si>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</si>
  <si>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</si>
  <si>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</si>
  <si>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</si>
  <si>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</si>
  <si>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</si>
  <si>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</si>
  <si>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</si>
  <si>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</si>
  <si>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</si>
  <si>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</si>
  <si>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</si>
  <si>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</si>
  <si>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</si>
  <si>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</si>
  <si>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</si>
  <si>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</si>
  <si>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</si>
  <si>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</si>
  <si>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</si>
  <si>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</si>
  <si>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</si>
  <si>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</si>
  <si>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</si>
  <si>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</si>
  <si>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</si>
  <si>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</si>
  <si>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</si>
  <si>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</si>
  <si>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</si>
  <si>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</si>
  <si>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</si>
  <si>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</si>
  <si>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</si>
  <si>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</si>
  <si>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</si>
  <si>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</si>
  <si>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</si>
  <si>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</si>
  <si>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</si>
  <si>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</si>
  <si>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</si>
  <si>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</si>
  <si>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</si>
  <si>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</si>
  <si>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</si>
  <si>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</si>
  <si>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</si>
  <si>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</si>
  <si>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</si>
  <si>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</si>
  <si>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</si>
  <si>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</si>
  <si>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</si>
  <si>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</si>
  <si>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</si>
  <si>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</si>
  <si>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</si>
  <si>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</si>
  <si>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</si>
  <si>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</si>
  <si>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</si>
  <si>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</si>
  <si>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</si>
  <si>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</si>
  <si>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</si>
  <si>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</si>
  <si>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</si>
  <si>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</si>
  <si>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</si>
  <si>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</si>
  <si>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</si>
  <si>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</si>
  <si>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</si>
  <si>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</si>
  <si>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</si>
  <si>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</si>
  <si>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</si>
  <si>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</si>
  <si>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</si>
  <si>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</si>
  <si>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</si>
  <si>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</si>
  <si>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</si>
  <si>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</si>
  <si>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</si>
  <si>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</si>
  <si>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</si>
  <si>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</si>
  <si>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</si>
  <si>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</si>
  <si>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</si>
  <si>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</si>
  <si>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</si>
  <si>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</si>
  <si>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</si>
  <si>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</si>
  <si>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</si>
  <si>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</si>
  <si>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</si>
  <si>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</si>
  <si>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</si>
  <si>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</si>
  <si>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</si>
  <si>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</si>
  <si>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</si>
  <si>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</si>
  <si>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</si>
  <si>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</si>
  <si>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</si>
  <si>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</si>
  <si>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</si>
  <si>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</si>
  <si>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</si>
  <si>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</si>
  <si>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</si>
  <si>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</si>
  <si>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</si>
  <si>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</si>
  <si>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</si>
  <si>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</si>
  <si>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</si>
  <si>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</si>
  <si>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</si>
  <si>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</si>
  <si>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</si>
  <si>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</si>
  <si>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</si>
  <si>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</si>
  <si>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</si>
  <si>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</si>
  <si>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</si>
  <si>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</si>
  <si>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</si>
  <si>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</si>
  <si>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</si>
  <si>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</si>
  <si>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</si>
  <si>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</si>
  <si>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</si>
  <si>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</si>
  <si>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</si>
  <si>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</si>
  <si>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</si>
  <si>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</si>
  <si>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</si>
  <si>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</si>
  <si>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</si>
  <si>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</si>
  <si>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</si>
  <si>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</si>
  <si>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</si>
  <si>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</si>
  <si>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</si>
  <si>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</si>
  <si>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</si>
  <si>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</si>
  <si>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</si>
  <si>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</si>
  <si>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</si>
  <si>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</si>
  <si>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</si>
  <si>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</si>
  <si>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</si>
  <si>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</si>
  <si>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</si>
  <si>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</si>
  <si>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</si>
  <si>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</si>
  <si>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</si>
  <si>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</si>
  <si>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</si>
  <si>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</si>
  <si>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</si>
  <si>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</si>
  <si>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</si>
  <si>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</si>
  <si>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</si>
  <si>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</si>
  <si>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</si>
  <si>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</si>
  <si>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</si>
  <si>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</si>
  <si>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</si>
  <si>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</si>
  <si>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</si>
  <si>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</si>
  <si>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</si>
  <si>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</si>
  <si>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</si>
  <si>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</si>
  <si>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</si>
  <si>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</si>
  <si>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</si>
  <si>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</si>
  <si>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</si>
  <si>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</si>
  <si>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</si>
  <si>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</si>
  <si>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</si>
  <si>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</si>
  <si>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</si>
  <si>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</si>
  <si>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</si>
  <si>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</si>
  <si>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</si>
  <si>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</si>
  <si>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</si>
  <si>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</si>
  <si>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</si>
  <si>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</si>
  <si>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</si>
  <si>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</si>
  <si>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</si>
  <si>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</si>
  <si>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</si>
  <si>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</si>
  <si>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</si>
  <si>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</si>
  <si>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</si>
  <si>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</si>
  <si>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</si>
  <si>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</si>
  <si>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</si>
  <si>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</si>
  <si>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</si>
  <si>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</si>
  <si>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</si>
  <si>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</si>
  <si>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</si>
  <si>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</si>
  <si>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</si>
  <si>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</si>
  <si>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</si>
  <si>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</si>
  <si>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</si>
  <si>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</si>
  <si>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</si>
  <si>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</si>
  <si>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</si>
  <si>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</si>
  <si>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</si>
  <si>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</si>
  <si>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</si>
  <si>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</si>
  <si>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</si>
  <si>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</si>
  <si>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</si>
  <si>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</si>
  <si>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</si>
  <si>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</si>
  <si>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</si>
  <si>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</si>
  <si>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</si>
  <si>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</si>
  <si>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</si>
  <si>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</si>
  <si>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</si>
  <si>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</si>
  <si>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</si>
  <si>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</si>
  <si>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</si>
  <si>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</si>
  <si>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</si>
  <si>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</si>
  <si>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</si>
  <si>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</si>
  <si>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</si>
  <si>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</si>
  <si>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</si>
  <si>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</si>
  <si>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</si>
  <si>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</si>
  <si>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</si>
  <si>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</si>
  <si>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</si>
  <si>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</si>
  <si>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</si>
  <si>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</si>
  <si>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</si>
  <si>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</si>
  <si>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</si>
  <si>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</si>
  <si>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</si>
  <si>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</si>
  <si>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</si>
  <si>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</si>
  <si>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</si>
  <si>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</si>
  <si>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</si>
  <si>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</si>
  <si>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</si>
  <si>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</si>
  <si>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</si>
  <si>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</si>
  <si>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</si>
  <si>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</si>
  <si>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</si>
  <si>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</si>
  <si>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</si>
  <si>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</si>
  <si>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</si>
  <si>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</si>
  <si>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</si>
  <si>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</si>
  <si>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</si>
  <si>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</si>
  <si>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</si>
  <si>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</si>
  <si>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</si>
  <si>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</si>
  <si>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</si>
  <si>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</si>
  <si>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</si>
  <si>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</si>
  <si>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</si>
  <si>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</si>
  <si>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</si>
  <si>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</si>
  <si>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</si>
  <si>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</si>
  <si>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</si>
  <si>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</si>
  <si>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</si>
  <si>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</si>
  <si>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</si>
  <si>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</si>
  <si>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</si>
  <si>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</si>
  <si>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</si>
  <si>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</si>
  <si>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</si>
  <si>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</si>
  <si>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</si>
  <si>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</si>
  <si>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</si>
  <si>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</si>
  <si>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</si>
  <si>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</si>
  <si>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</si>
  <si>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</si>
  <si>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</si>
  <si>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</si>
  <si>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</si>
  <si>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</si>
  <si>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</si>
  <si>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</si>
  <si>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</si>
  <si>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</si>
  <si>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</si>
  <si>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</si>
  <si>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</si>
  <si>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</si>
  <si>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</si>
  <si>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</si>
  <si>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</si>
  <si>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</si>
  <si>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</si>
  <si>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</si>
  <si>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</si>
  <si>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</si>
  <si>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</si>
  <si>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</si>
  <si>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</si>
  <si>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</si>
  <si>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</si>
  <si>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</si>
  <si>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</si>
  <si>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</si>
  <si>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</si>
  <si>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</si>
  <si>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</si>
  <si>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</si>
  <si>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</si>
  <si>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</si>
  <si>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</si>
  <si>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</si>
  <si>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</si>
  <si>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</si>
  <si>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</si>
  <si>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</si>
  <si>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</si>
  <si>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</si>
  <si>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</si>
  <si>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</si>
  <si>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</si>
  <si>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</si>
  <si>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</si>
  <si>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</si>
  <si>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</si>
  <si>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</si>
  <si>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</si>
  <si>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</si>
  <si>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</si>
  <si>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</si>
  <si>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</si>
  <si>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</si>
  <si>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</si>
  <si>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</si>
  <si>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</si>
  <si>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</si>
  <si>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</si>
  <si>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</si>
  <si>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</si>
  <si>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</si>
  <si>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</si>
  <si>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</si>
  <si>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</si>
  <si>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</si>
  <si>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</si>
  <si>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</si>
  <si>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</si>
  <si>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</si>
  <si>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</si>
  <si>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</si>
  <si>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</si>
  <si>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</si>
  <si>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</si>
  <si>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</si>
  <si>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</si>
  <si>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</si>
  <si>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</si>
  <si>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</si>
  <si>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</si>
  <si>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</si>
  <si>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</si>
  <si>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</si>
  <si>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</si>
  <si>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</si>
  <si>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</si>
  <si>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</si>
  <si>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</si>
  <si>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</si>
  <si>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</si>
  <si>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</si>
  <si>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</si>
  <si>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</si>
  <si>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</si>
  <si>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</si>
  <si>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</si>
  <si>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</si>
  <si>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</si>
  <si>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</si>
  <si>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</si>
  <si>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</si>
  <si>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</si>
  <si>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</si>
  <si>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</si>
  <si>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</si>
  <si>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</si>
  <si>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</si>
  <si>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</si>
  <si>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</si>
  <si>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</si>
  <si>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</si>
  <si>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</si>
  <si>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</si>
  <si>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</si>
  <si>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</si>
  <si>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</si>
  <si>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</si>
  <si>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</si>
  <si>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</si>
  <si>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</si>
  <si>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</si>
  <si>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</si>
  <si>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</si>
  <si>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</si>
  <si>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</si>
  <si>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</si>
  <si>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</si>
  <si>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</si>
  <si>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</si>
  <si>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</si>
  <si>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</si>
  <si>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</si>
  <si>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</si>
  <si>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</si>
  <si>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</si>
  <si>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</si>
  <si>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</si>
  <si>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</si>
  <si>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</si>
  <si>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</si>
  <si>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</si>
  <si>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</si>
  <si>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</si>
  <si>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</si>
  <si>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</si>
  <si>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</si>
  <si>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</si>
  <si>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</si>
  <si>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</si>
  <si>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</si>
  <si>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</si>
  <si>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</si>
  <si>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</si>
  <si>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</si>
  <si>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</si>
  <si>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</si>
  <si>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</si>
  <si>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</si>
  <si>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</si>
  <si>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</si>
  <si>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</si>
  <si>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</si>
  <si>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</si>
  <si>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</si>
  <si>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</si>
  <si>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</si>
  <si>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</si>
  <si>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</si>
  <si>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</si>
  <si>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</si>
  <si>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</si>
  <si>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</si>
  <si>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</si>
  <si>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</si>
  <si>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</si>
  <si>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</si>
  <si>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</si>
  <si>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</si>
  <si>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</si>
  <si>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</si>
  <si>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</si>
  <si>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</si>
  <si>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</si>
  <si>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</si>
  <si>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</si>
  <si>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</si>
  <si>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</si>
  <si>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</si>
  <si>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</si>
  <si>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</si>
  <si>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</si>
  <si>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</si>
  <si>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</si>
  <si>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</si>
  <si>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</si>
  <si>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</si>
  <si>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</si>
  <si>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</si>
  <si>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</si>
  <si>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</si>
  <si>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</si>
  <si>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</si>
  <si>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</si>
  <si>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</si>
  <si>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</si>
  <si>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</si>
  <si>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</si>
  <si>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</si>
  <si>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</si>
  <si>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</si>
  <si>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</si>
  <si>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</si>
  <si>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</si>
  <si>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</si>
  <si>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</si>
  <si>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</si>
  <si>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</si>
  <si>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</si>
  <si>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</si>
  <si>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</si>
  <si>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</si>
  <si>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</si>
  <si>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</si>
  <si>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</si>
  <si>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</si>
  <si>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</si>
  <si>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</si>
  <si>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</si>
  <si>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</si>
  <si>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</si>
  <si>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</si>
  <si>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</si>
  <si>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</si>
  <si>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</si>
  <si>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</si>
  <si>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</si>
  <si>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</si>
  <si>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</si>
  <si>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</si>
  <si>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</si>
  <si>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</si>
  <si>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</si>
  <si>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</si>
  <si>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</si>
  <si>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</si>
  <si>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</si>
  <si>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</si>
  <si>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</si>
  <si>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</si>
  <si>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</si>
  <si>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</si>
  <si>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</si>
  <si>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</si>
  <si>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</si>
  <si>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</si>
  <si>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</si>
  <si>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</si>
  <si>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</si>
  <si>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</si>
  <si>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</si>
  <si>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</si>
  <si>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</si>
  <si>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</si>
  <si>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</si>
  <si>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</si>
  <si>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</si>
  <si>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</si>
  <si>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</si>
  <si>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</si>
  <si>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</si>
  <si>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</si>
  <si>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</si>
  <si>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</si>
  <si>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</si>
  <si>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</si>
  <si>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</si>
  <si>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</si>
  <si>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</si>
  <si>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</si>
  <si>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</si>
  <si>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</si>
  <si>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</si>
  <si>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</si>
  <si>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</si>
  <si>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</si>
  <si>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</si>
  <si>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</si>
  <si>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</si>
  <si>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</si>
  <si>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</si>
  <si>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</si>
  <si>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</si>
  <si>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</si>
  <si>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</si>
  <si>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</si>
  <si>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</si>
  <si>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</si>
  <si>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</si>
  <si>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</si>
  <si>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</si>
  <si>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</si>
  <si>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</si>
  <si>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</si>
  <si>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</si>
  <si>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</si>
  <si>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</si>
  <si>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</si>
  <si>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</si>
  <si>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</si>
  <si>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</si>
  <si>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</si>
  <si>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</si>
  <si>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</si>
  <si>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</si>
  <si>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</si>
  <si>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</si>
  <si>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</si>
  <si>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</si>
  <si>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</si>
  <si>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</si>
  <si>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</si>
  <si>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</si>
  <si>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</si>
  <si>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</si>
  <si>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</si>
  <si>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</si>
  <si>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</si>
  <si>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</si>
  <si>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</si>
  <si>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</si>
  <si>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</si>
  <si>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</si>
  <si>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</si>
  <si>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</si>
  <si>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</si>
  <si>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</si>
  <si>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</si>
  <si>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</si>
  <si>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</si>
  <si>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</si>
  <si>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</si>
  <si>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</si>
  <si>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</si>
  <si>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</si>
  <si>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</si>
  <si>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</si>
  <si>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</si>
  <si>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</si>
  <si>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</si>
  <si>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</si>
  <si>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</si>
  <si>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</si>
  <si>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</si>
  <si>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</si>
  <si>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</si>
  <si>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</si>
  <si>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</si>
  <si>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</si>
  <si>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</si>
  <si>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</si>
  <si>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</si>
  <si>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</si>
  <si>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</si>
  <si>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</si>
  <si>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</si>
  <si>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</si>
  <si>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</si>
  <si>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</si>
  <si>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</si>
  <si>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</si>
  <si>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</si>
  <si>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</si>
  <si>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</si>
  <si>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</si>
  <si>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</si>
  <si>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</si>
  <si>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</si>
  <si>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</si>
  <si>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</si>
  <si>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</si>
  <si>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</si>
  <si>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</si>
  <si>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</si>
  <si>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</si>
  <si>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</si>
  <si>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</si>
  <si>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</si>
  <si>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</si>
  <si>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</si>
  <si>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</si>
  <si>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</si>
  <si>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</si>
  <si>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</si>
  <si>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</si>
  <si>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</si>
  <si>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</si>
  <si>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</si>
  <si>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</si>
  <si>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</si>
  <si>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</si>
  <si>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</si>
  <si>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</si>
  <si>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</si>
  <si>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</si>
  <si>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</si>
  <si>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</si>
  <si>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</si>
  <si>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</si>
  <si>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</si>
  <si>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</si>
  <si>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</si>
  <si>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</si>
  <si>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</si>
  <si>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</si>
  <si>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</si>
  <si>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</si>
  <si>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</si>
  <si>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</si>
  <si>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</si>
  <si>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</si>
  <si>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</si>
  <si>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</si>
  <si>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</si>
  <si>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</si>
  <si>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</si>
  <si>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</si>
  <si>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</si>
  <si>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</si>
  <si>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</si>
  <si>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</si>
  <si>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</si>
  <si>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</si>
  <si>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</si>
  <si>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</si>
  <si>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</si>
  <si>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</si>
  <si>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</si>
  <si>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</si>
  <si>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</si>
  <si>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</si>
  <si>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</si>
  <si>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</si>
  <si>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</si>
  <si>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</si>
  <si>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</si>
  <si>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</si>
  <si>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</si>
  <si>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</si>
  <si>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</si>
  <si>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</si>
  <si>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</si>
  <si>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</si>
  <si>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</si>
  <si>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</si>
  <si>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</si>
  <si>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</si>
  <si>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</si>
  <si>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</si>
  <si>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</si>
  <si>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</si>
  <si>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</si>
  <si>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</si>
  <si>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</si>
  <si>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</si>
  <si>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</si>
  <si>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</si>
  <si>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</si>
  <si>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</si>
  <si>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</si>
  <si>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</si>
  <si>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</si>
  <si>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</si>
  <si>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</si>
  <si>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</si>
  <si>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</si>
  <si>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</si>
  <si>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</si>
  <si>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</si>
  <si>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</si>
  <si>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</si>
  <si>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</si>
  <si>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</si>
  <si>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</si>
  <si>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</si>
  <si>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</si>
  <si>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</si>
  <si>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</si>
  <si>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</si>
  <si>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</si>
  <si>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</si>
  <si>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</si>
  <si>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</si>
  <si>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</si>
  <si>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</si>
  <si>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</si>
  <si>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</si>
  <si>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</si>
  <si>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</si>
  <si>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</si>
  <si>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</si>
  <si>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</si>
  <si>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</si>
  <si>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</si>
  <si>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</si>
  <si>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</si>
  <si>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</si>
  <si>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</si>
  <si>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</si>
  <si>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</si>
  <si>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</si>
  <si>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</si>
  <si>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</si>
  <si>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</si>
  <si>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</si>
  <si>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</si>
  <si>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</si>
  <si>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</si>
  <si>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</si>
  <si>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</si>
  <si>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</si>
  <si>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</si>
  <si>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</si>
  <si>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</si>
  <si>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</si>
  <si>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</si>
  <si>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</si>
  <si>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</si>
  <si>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</si>
  <si>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</si>
  <si>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</si>
  <si>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</si>
  <si>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</si>
  <si>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</si>
  <si>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</si>
  <si>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</si>
  <si>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</si>
  <si>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</si>
  <si>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</si>
  <si>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</si>
  <si>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</si>
  <si>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</si>
  <si>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</si>
  <si>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</si>
  <si>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</si>
  <si>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</si>
  <si>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</si>
  <si>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</si>
  <si>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</si>
  <si>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</si>
  <si>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</si>
  <si>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</si>
  <si>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</si>
  <si>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</si>
  <si>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</si>
  <si>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</si>
  <si>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</si>
  <si>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</si>
  <si>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</si>
  <si>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</si>
  <si>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</si>
  <si>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</si>
  <si>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</si>
  <si>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</si>
  <si>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</si>
  <si>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</si>
  <si>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</si>
  <si>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</si>
  <si>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</si>
  <si>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</si>
  <si>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</si>
  <si>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</si>
  <si>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</si>
  <si>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</si>
  <si>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</si>
  <si>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</si>
  <si>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</si>
  <si>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</si>
  <si>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</si>
  <si>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</si>
  <si>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</si>
  <si>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</si>
  <si>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</si>
  <si>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</si>
  <si>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</si>
  <si>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</si>
  <si>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</si>
  <si>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</si>
  <si>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</si>
  <si>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</si>
  <si>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</si>
  <si>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</si>
  <si>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</si>
  <si>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</si>
  <si>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</si>
  <si>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</si>
  <si>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</si>
  <si>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</si>
  <si>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</si>
  <si>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</si>
  <si>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</si>
  <si>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</si>
  <si>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</si>
  <si>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</si>
  <si>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</si>
  <si>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</si>
  <si>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</si>
  <si>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</si>
  <si>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</si>
  <si>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</si>
  <si>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</si>
  <si>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</si>
  <si>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</si>
  <si>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</si>
  <si>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</si>
  <si>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</si>
  <si>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</si>
  <si>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</si>
  <si>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</si>
  <si>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</si>
  <si>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</si>
  <si>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</si>
  <si>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</si>
  <si>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</si>
  <si>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</si>
  <si>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</si>
  <si>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</si>
  <si>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</si>
  <si>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</si>
  <si>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</si>
  <si>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</si>
  <si>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</si>
  <si>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</si>
  <si>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</si>
  <si>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</si>
  <si>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</si>
  <si>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</si>
  <si>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</si>
  <si>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</si>
  <si>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</si>
  <si>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</si>
  <si>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</si>
  <si>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</si>
  <si>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</si>
  <si>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</si>
  <si>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</si>
  <si>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</si>
  <si>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</si>
  <si>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</si>
  <si>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</si>
  <si>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</si>
  <si>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</si>
  <si>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</si>
  <si>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</si>
  <si>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</si>
  <si>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</si>
  <si>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</si>
  <si>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</si>
  <si>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</si>
  <si>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</si>
  <si>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</si>
  <si>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</si>
  <si>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</si>
  <si>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</si>
  <si>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</si>
  <si>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</si>
  <si>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</si>
  <si>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</si>
  <si>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</si>
  <si>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</si>
  <si>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</si>
  <si>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</si>
  <si>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</si>
  <si>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</si>
  <si>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</si>
  <si>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</si>
  <si>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</si>
  <si>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</si>
  <si>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</si>
  <si>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</si>
  <si>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</si>
  <si>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</si>
  <si>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</si>
  <si>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</si>
  <si>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</si>
  <si>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</si>
  <si>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</si>
  <si>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</si>
  <si>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</si>
  <si>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</si>
  <si>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</si>
  <si>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</si>
  <si>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</si>
  <si>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</si>
  <si>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</si>
  <si>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</si>
  <si>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</si>
  <si>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</si>
  <si>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</si>
  <si>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</si>
  <si>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</si>
  <si>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</si>
  <si>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</si>
  <si>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</si>
  <si>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</si>
  <si>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</si>
  <si>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</si>
  <si>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</si>
  <si>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</si>
  <si>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</si>
  <si>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</si>
  <si>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</si>
  <si>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</si>
  <si>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</si>
  <si>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</si>
  <si>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</si>
  <si>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</si>
  <si>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</si>
  <si>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</si>
  <si>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</si>
  <si>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</si>
  <si>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</si>
  <si>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</si>
  <si>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</si>
  <si>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</si>
  <si>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</si>
  <si>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</si>
  <si>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</si>
  <si>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</si>
  <si>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</si>
  <si>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</si>
  <si>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</si>
  <si>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</si>
  <si>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</si>
  <si>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</si>
  <si>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</si>
  <si>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</si>
  <si>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</si>
  <si>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</si>
  <si>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</si>
  <si>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</si>
  <si>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</si>
  <si>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</si>
  <si>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</si>
  <si>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</si>
  <si>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</si>
  <si>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</si>
  <si>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</si>
  <si>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</si>
  <si>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</si>
  <si>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</si>
  <si>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</si>
  <si>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</si>
  <si>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</si>
  <si>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</si>
  <si>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</si>
  <si>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</si>
  <si>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</si>
  <si>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</si>
  <si>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</si>
  <si>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</si>
  <si>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</si>
  <si>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</si>
  <si>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</si>
  <si>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</si>
  <si>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</si>
  <si>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</si>
  <si>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</si>
  <si>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</si>
  <si>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</si>
  <si>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</si>
  <si>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</si>
  <si>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</si>
  <si>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</si>
  <si>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</si>
  <si>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</si>
  <si>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</si>
  <si>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</si>
  <si>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</si>
  <si>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</si>
  <si>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</si>
  <si>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</si>
  <si>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</si>
  <si>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</si>
  <si>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</si>
  <si>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</si>
  <si>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</si>
  <si>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</si>
  <si>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</si>
  <si>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</si>
  <si>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</si>
  <si>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</si>
  <si>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</si>
  <si>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</si>
  <si>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</si>
  <si>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</si>
  <si>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</si>
  <si>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</si>
  <si>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</si>
  <si>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</si>
  <si>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</si>
  <si>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</si>
  <si>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</si>
  <si>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</si>
  <si>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</si>
  <si>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</si>
  <si>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</si>
  <si>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</si>
  <si>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</si>
  <si>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</si>
  <si>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</si>
  <si>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</si>
  <si>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</si>
  <si>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</si>
  <si>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</si>
  <si>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</si>
  <si>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</si>
  <si>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</si>
  <si>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</si>
  <si>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</si>
  <si>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</si>
  <si>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</si>
  <si>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</si>
  <si>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</si>
  <si>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</si>
  <si>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</si>
  <si>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</si>
  <si>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</si>
  <si>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</si>
  <si>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</si>
  <si>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</si>
  <si>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</si>
  <si>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</si>
  <si>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</si>
  <si>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</si>
  <si>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</si>
  <si>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</si>
  <si>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</si>
  <si>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</si>
  <si>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</si>
  <si>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</si>
  <si>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</si>
  <si>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</si>
  <si>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</si>
  <si>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</si>
  <si>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</si>
  <si>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</si>
  <si>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</si>
  <si>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</si>
  <si>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</si>
  <si>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</si>
  <si>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</si>
  <si>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</si>
  <si>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</si>
  <si>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</si>
  <si>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</si>
  <si>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</si>
  <si>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</si>
  <si>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</si>
  <si>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</si>
  <si>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</si>
  <si>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</si>
  <si>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</si>
  <si>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</si>
  <si>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</si>
  <si>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</si>
  <si>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</si>
  <si>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</si>
  <si>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</si>
  <si>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</si>
  <si>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</si>
  <si>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</si>
  <si>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</si>
  <si>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</si>
  <si>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</si>
  <si>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</si>
  <si>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</si>
  <si>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</si>
  <si>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</si>
  <si>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</si>
  <si>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</si>
  <si>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</si>
  <si>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</si>
  <si>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</si>
  <si>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</si>
  <si>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</si>
  <si>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</si>
  <si>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</si>
  <si>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</si>
  <si>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</si>
  <si>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</si>
  <si>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</si>
  <si>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</si>
  <si>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</si>
  <si>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</si>
  <si>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</si>
  <si>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</si>
  <si>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</si>
  <si>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</si>
  <si>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</si>
  <si>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</si>
  <si>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</si>
  <si>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</si>
  <si>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</si>
  <si>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</si>
  <si>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</si>
  <si>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</si>
  <si>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</si>
  <si>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</si>
  <si>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</si>
  <si>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</si>
  <si>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</si>
  <si>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</si>
  <si>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</si>
  <si>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</si>
  <si>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</si>
  <si>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</si>
  <si>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</si>
  <si>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</si>
  <si>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</si>
  <si>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</si>
  <si>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</si>
  <si>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</si>
  <si>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</si>
  <si>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</si>
  <si>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</si>
  <si>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</si>
  <si>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</si>
  <si>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</si>
  <si>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</si>
  <si>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</si>
  <si>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</si>
  <si>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</si>
  <si>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</si>
  <si>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</si>
  <si>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</si>
  <si>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</si>
  <si>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</si>
  <si>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</si>
  <si>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</si>
  <si>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</si>
  <si>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</si>
  <si>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</si>
  <si>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</si>
  <si>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</si>
  <si>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</si>
  <si>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</si>
  <si>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</si>
  <si>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</si>
  <si>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</si>
  <si>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</si>
  <si>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</si>
  <si>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</si>
  <si>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</si>
  <si>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</si>
  <si>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</si>
  <si>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</si>
  <si>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</si>
  <si>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</si>
  <si>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</si>
  <si>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</si>
  <si>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</si>
  <si>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</si>
  <si>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</si>
  <si>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</si>
  <si>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</si>
  <si>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</si>
  <si>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</si>
  <si>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</si>
  <si>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</si>
  <si>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</si>
  <si>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</si>
  <si>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</si>
  <si>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</si>
  <si>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</si>
  <si>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</si>
  <si>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</si>
  <si>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</si>
  <si>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</si>
  <si>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</si>
  <si>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</si>
  <si>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</si>
  <si>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</si>
  <si>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</si>
  <si>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</si>
  <si>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</si>
  <si>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</si>
  <si>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</si>
  <si>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</si>
  <si>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</si>
  <si>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</si>
  <si>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</si>
  <si>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</si>
  <si>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</si>
  <si>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</si>
  <si>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</si>
  <si>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</si>
  <si>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</si>
  <si>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</si>
  <si>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</si>
  <si>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</si>
  <si>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</si>
  <si>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</si>
  <si>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</si>
  <si>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</si>
  <si>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</si>
  <si>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</si>
  <si>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</si>
  <si>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</si>
  <si>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</si>
  <si>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</si>
  <si>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</si>
  <si>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</si>
  <si>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</si>
  <si>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</si>
  <si>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</si>
  <si>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</si>
  <si>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</si>
  <si>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</si>
  <si>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</si>
  <si>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</si>
  <si>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</si>
  <si>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</si>
  <si>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</si>
  <si>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</si>
  <si>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</si>
  <si>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</si>
  <si>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</si>
  <si>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</si>
  <si>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</si>
  <si>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</si>
  <si>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</si>
  <si>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</si>
  <si>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</si>
  <si>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</si>
  <si>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</si>
  <si>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</si>
  <si>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</si>
  <si>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</si>
  <si>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</si>
  <si>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</si>
  <si>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</si>
  <si>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</si>
  <si>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</si>
  <si>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</si>
  <si>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</si>
  <si>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</si>
  <si>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</si>
  <si>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</si>
  <si>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</si>
  <si>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</si>
  <si>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</si>
  <si>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</si>
  <si>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</si>
  <si>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</si>
  <si>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</si>
  <si>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</si>
  <si>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</si>
  <si>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</si>
  <si>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</si>
  <si>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</si>
  <si>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</si>
  <si>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</si>
  <si>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</si>
  <si>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</si>
  <si>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</si>
  <si>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</si>
  <si>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</si>
  <si>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</si>
  <si>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</si>
  <si>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</si>
  <si>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</si>
  <si>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</si>
  <si>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</si>
  <si>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</si>
  <si>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</si>
  <si>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</si>
  <si>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</si>
  <si>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</si>
  <si>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</si>
  <si>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</si>
  <si>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</si>
  <si>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</si>
  <si>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</si>
  <si>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</si>
  <si>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</si>
  <si>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</si>
  <si>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</si>
  <si>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</si>
  <si>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</si>
  <si>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</si>
  <si>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</si>
  <si>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</si>
  <si>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</si>
  <si>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</si>
  <si>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</si>
  <si>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</si>
  <si>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</si>
  <si>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</si>
  <si>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</si>
  <si>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</si>
  <si>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</si>
  <si>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</si>
  <si>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</si>
  <si>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</si>
  <si>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</si>
  <si>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</si>
  <si>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</si>
  <si>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</si>
  <si>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</si>
  <si>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</si>
  <si>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</si>
  <si>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</si>
  <si>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</si>
  <si>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</si>
  <si>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</si>
  <si>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</si>
  <si>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</si>
  <si>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</si>
  <si>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</si>
  <si>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</si>
  <si>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</si>
  <si>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</si>
  <si>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</si>
  <si>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</si>
  <si>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</si>
  <si>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</si>
  <si>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</si>
  <si>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</si>
  <si>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</si>
  <si>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</si>
  <si>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</si>
  <si>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</si>
  <si>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</si>
  <si>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</si>
  <si>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</si>
  <si>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</si>
  <si>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</si>
  <si>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</si>
  <si>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</si>
  <si>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</si>
  <si>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</si>
  <si>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</si>
  <si>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</si>
  <si>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</si>
  <si>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</si>
  <si>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</si>
  <si>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</si>
  <si>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</si>
  <si>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</si>
  <si>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</si>
  <si>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</si>
  <si>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</si>
  <si>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</si>
  <si>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</si>
  <si>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</si>
  <si>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</si>
  <si>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</si>
  <si>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</si>
  <si>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</si>
  <si>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</si>
  <si>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</si>
  <si>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</si>
  <si>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</si>
  <si>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</si>
  <si>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</si>
  <si>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</si>
  <si>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</si>
  <si>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</si>
  <si>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</si>
  <si>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</si>
  <si>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</si>
  <si>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</si>
  <si>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</si>
  <si>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</si>
  <si>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</si>
  <si>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</si>
  <si>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</si>
  <si>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</si>
  <si>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</si>
  <si>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</si>
  <si>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</si>
  <si>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</si>
  <si>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</si>
  <si>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</si>
  <si>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</si>
  <si>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</si>
  <si>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</si>
  <si>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</si>
  <si>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</si>
  <si>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</si>
  <si>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</si>
  <si>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</si>
  <si>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</si>
  <si>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</si>
  <si>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</si>
  <si>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</si>
  <si>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</si>
  <si>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</si>
  <si>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</si>
  <si>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</si>
  <si>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</si>
  <si>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</si>
  <si>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</si>
  <si>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</si>
  <si>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</si>
  <si>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</si>
  <si>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</si>
  <si>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</si>
  <si>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</si>
  <si>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</si>
  <si>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</si>
  <si>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</si>
  <si>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</si>
  <si>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</si>
  <si>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</si>
  <si>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</si>
  <si>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</si>
  <si>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</si>
  <si>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</si>
  <si>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</si>
  <si>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</si>
  <si>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</si>
  <si>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</si>
  <si>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</si>
  <si>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</si>
  <si>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</si>
  <si>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</si>
  <si>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</si>
  <si>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</si>
  <si>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</si>
  <si>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</si>
  <si>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</si>
  <si>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</si>
  <si>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</si>
  <si>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</si>
  <si>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</si>
  <si>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</si>
  <si>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</si>
  <si>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</si>
  <si>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</si>
  <si>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</si>
  <si>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</si>
  <si>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</si>
  <si>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</si>
  <si>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</si>
  <si>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</si>
  <si>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</si>
  <si>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</si>
  <si>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</si>
  <si>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</si>
  <si>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</si>
  <si>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</si>
  <si>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</si>
  <si>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</si>
  <si>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</si>
  <si>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</si>
  <si>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</si>
  <si>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</si>
  <si>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</si>
  <si>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</si>
  <si>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</si>
  <si>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</si>
  <si>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</si>
  <si>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</si>
  <si>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</si>
  <si>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</si>
  <si>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</si>
  <si>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</si>
  <si>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</si>
  <si>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</si>
  <si>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</si>
  <si>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</si>
  <si>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</si>
  <si>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</si>
  <si>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</si>
  <si>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</si>
  <si>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</si>
  <si>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</si>
  <si>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</si>
  <si>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</si>
  <si>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</si>
  <si>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</si>
  <si>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</si>
  <si>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</si>
  <si>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</si>
  <si>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</si>
  <si>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</si>
  <si>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</si>
  <si>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</si>
  <si>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</si>
  <si>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</si>
  <si>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</si>
  <si>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</si>
  <si>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</si>
  <si>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</si>
  <si>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</si>
  <si>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</si>
  <si>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</si>
  <si>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</si>
  <si>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</si>
  <si>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</si>
  <si>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</si>
  <si>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</si>
  <si>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</si>
  <si>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</si>
  <si>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</si>
  <si>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</si>
  <si>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</si>
  <si>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</si>
  <si>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</si>
  <si>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</si>
  <si>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</si>
  <si>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</si>
  <si>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</si>
  <si>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</si>
  <si>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</si>
  <si>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</si>
  <si>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</si>
  <si>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</si>
  <si>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</si>
  <si>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</si>
  <si>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</si>
  <si>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</si>
  <si>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</si>
  <si>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</si>
  <si>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</si>
  <si>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</si>
  <si>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</si>
  <si>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</si>
  <si>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</si>
  <si>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</si>
  <si>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</si>
  <si>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</si>
  <si>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</si>
  <si>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</si>
  <si>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</si>
  <si>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</si>
  <si>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</si>
  <si>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</si>
  <si>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</si>
  <si>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</si>
  <si>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</si>
  <si>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</si>
  <si>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</si>
  <si>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</si>
  <si>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</si>
  <si>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</si>
  <si>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</si>
  <si>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</si>
  <si>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</si>
  <si>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</si>
  <si>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</si>
  <si>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</si>
  <si>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</si>
  <si>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</si>
  <si>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</si>
  <si>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</si>
  <si>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</si>
  <si>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</si>
  <si>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</si>
  <si>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</si>
  <si>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</si>
  <si>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</si>
  <si>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</si>
  <si>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</si>
  <si>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</si>
  <si>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</si>
  <si>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</si>
  <si>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</si>
  <si>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</si>
  <si>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</si>
  <si>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</si>
  <si>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</si>
  <si>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</si>
  <si>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</si>
  <si>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</si>
  <si>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</si>
  <si>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</si>
  <si>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</si>
  <si>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</si>
  <si>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</si>
  <si>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</si>
  <si>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</si>
  <si>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</si>
  <si>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</si>
  <si>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</si>
  <si>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</si>
  <si>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</si>
  <si>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</si>
  <si>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</si>
  <si>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</si>
  <si>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</si>
  <si>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</si>
  <si>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</si>
  <si>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</si>
  <si>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</si>
  <si>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</si>
  <si>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</si>
  <si>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</si>
  <si>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</si>
  <si>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</si>
  <si>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</si>
  <si>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</si>
  <si>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</si>
  <si>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</si>
  <si>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</si>
  <si>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</si>
  <si>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</si>
  <si>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</si>
  <si>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</si>
  <si>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</si>
  <si>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</si>
  <si>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</si>
  <si>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</si>
  <si>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</si>
  <si>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</si>
  <si>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</si>
  <si>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</si>
  <si>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</si>
  <si>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</si>
  <si>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</si>
  <si>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</si>
  <si>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</si>
  <si>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</si>
  <si>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</si>
  <si>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</si>
  <si>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</si>
  <si>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</si>
  <si>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</si>
  <si>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</si>
  <si>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</si>
  <si>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</si>
  <si>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</si>
  <si>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</si>
  <si>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</si>
  <si>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</si>
  <si>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</si>
  <si>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</si>
  <si>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</si>
  <si>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</si>
  <si>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</si>
  <si>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</si>
  <si>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</si>
  <si>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</si>
  <si>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</si>
  <si>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</si>
  <si>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</si>
  <si>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</si>
  <si>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</si>
  <si>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</si>
  <si>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</si>
  <si>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</si>
  <si>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</si>
  <si>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</si>
  <si>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</si>
  <si>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</si>
  <si>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</si>
  <si>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</si>
  <si>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</si>
  <si>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</si>
  <si>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</si>
  <si>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</si>
  <si>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</si>
  <si>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</si>
  <si>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</si>
  <si>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</si>
  <si>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</si>
  <si>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</si>
  <si>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</si>
  <si>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</si>
  <si>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</si>
  <si>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</si>
  <si>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</si>
  <si>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</si>
  <si>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</si>
  <si>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</si>
  <si>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</si>
  <si>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</si>
  <si>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</si>
  <si>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</si>
  <si>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</si>
  <si>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</si>
  <si>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</si>
  <si>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</si>
  <si>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</si>
  <si>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</si>
  <si>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</si>
  <si>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</si>
  <si>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</si>
  <si>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</si>
  <si>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</si>
  <si>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</si>
  <si>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</si>
  <si>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</si>
  <si>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</si>
  <si>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</si>
  <si>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</si>
  <si>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</si>
  <si>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</si>
  <si>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</si>
  <si>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</si>
  <si>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</si>
  <si>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</si>
  <si>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</si>
  <si>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</si>
  <si>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</si>
  <si>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</si>
  <si>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</si>
  <si>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</si>
  <si>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</si>
  <si>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</si>
  <si>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</si>
  <si>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</si>
  <si>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</si>
  <si>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</si>
  <si>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</si>
  <si>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</si>
  <si>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</si>
  <si>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</si>
  <si>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</si>
  <si>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</si>
  <si>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</si>
  <si>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</si>
  <si>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</si>
  <si>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</si>
  <si>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</si>
  <si>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</si>
  <si>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</si>
  <si>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</si>
  <si>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</si>
  <si>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</si>
  <si>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</si>
  <si>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</si>
  <si>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</si>
  <si>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</si>
  <si>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</si>
  <si>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</si>
  <si>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</si>
  <si>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</si>
  <si>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</si>
  <si>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</si>
  <si>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</si>
  <si>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</si>
  <si>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</si>
  <si>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</si>
  <si>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</si>
  <si>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</si>
  <si>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</si>
  <si>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</si>
  <si>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</si>
  <si>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</si>
  <si>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</si>
  <si>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</si>
  <si>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</si>
  <si>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</si>
  <si>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</si>
  <si>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</si>
  <si>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</si>
  <si>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</si>
  <si>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</si>
  <si>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</si>
  <si>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</si>
  <si>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</si>
  <si>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</si>
  <si>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</si>
  <si>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</si>
  <si>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</si>
  <si>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</si>
  <si>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</si>
  <si>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</si>
  <si>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</si>
  <si>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</si>
  <si>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</si>
  <si>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</si>
  <si>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</si>
  <si>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</si>
  <si>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</si>
  <si>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</si>
  <si>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</si>
  <si>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</si>
  <si>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</si>
  <si>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</si>
  <si>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</si>
  <si>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</si>
  <si>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</si>
  <si>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</si>
  <si>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</si>
  <si>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</si>
  <si>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</si>
  <si>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</si>
  <si>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</si>
  <si>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</si>
  <si>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</si>
  <si>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</si>
  <si>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</si>
  <si>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</si>
  <si>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</si>
  <si>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</si>
  <si>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</si>
  <si>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</si>
  <si>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</si>
  <si>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</si>
  <si>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</si>
  <si>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</si>
  <si>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</si>
  <si>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</si>
  <si>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</si>
  <si>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</si>
  <si>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</si>
  <si>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</si>
  <si>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</si>
  <si>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</si>
  <si>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</si>
  <si>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</si>
  <si>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</si>
  <si>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</si>
  <si>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</si>
  <si>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</si>
  <si>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</si>
  <si>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</si>
  <si>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</si>
  <si>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</si>
  <si>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</si>
  <si>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</si>
  <si>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</si>
  <si>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</si>
  <si>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</si>
  <si>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</si>
  <si>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</si>
  <si>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</si>
  <si>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</si>
  <si>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</si>
  <si>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</si>
  <si>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</si>
  <si>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</si>
  <si>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</si>
  <si>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</si>
  <si>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</si>
  <si>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</si>
  <si>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</si>
  <si>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</si>
  <si>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</si>
  <si>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</si>
  <si>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</si>
  <si>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</si>
  <si>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</si>
  <si>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</si>
  <si>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</si>
  <si>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</si>
  <si>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</si>
  <si>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</si>
  <si>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</si>
  <si>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</si>
  <si>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</si>
  <si>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</si>
  <si>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</si>
  <si>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</si>
  <si>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</si>
  <si>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</si>
  <si>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</si>
  <si>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</si>
  <si>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</si>
  <si>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</si>
  <si>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</si>
  <si>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</si>
  <si>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</si>
  <si>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</si>
  <si>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</si>
  <si>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</si>
  <si>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</si>
  <si>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</si>
  <si>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</si>
  <si>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</si>
  <si>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</si>
  <si>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</si>
  <si>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</si>
  <si>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</si>
  <si>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</si>
  <si>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</si>
  <si>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</si>
  <si>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</si>
  <si>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</si>
  <si>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</si>
  <si>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</si>
  <si>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</si>
  <si>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</si>
  <si>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</si>
  <si>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</si>
  <si>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</si>
  <si>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</si>
  <si>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</si>
  <si>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</si>
  <si>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</si>
  <si>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</si>
  <si>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</si>
  <si>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</si>
  <si>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</si>
  <si>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</si>
  <si>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</si>
  <si>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</si>
  <si>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</si>
  <si>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</si>
  <si>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</si>
  <si>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</si>
  <si>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</si>
  <si>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</si>
  <si>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</si>
  <si>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</si>
  <si>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</si>
  <si>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</si>
  <si>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</si>
  <si>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</si>
  <si>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</si>
  <si>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</si>
  <si>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</si>
  <si>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</si>
  <si>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</si>
  <si>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</si>
  <si>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</si>
  <si>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</si>
  <si>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</si>
  <si>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</si>
  <si>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</si>
  <si>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</si>
  <si>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</si>
  <si>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</si>
  <si>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</si>
  <si>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</si>
  <si>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</si>
  <si>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</si>
  <si>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</si>
  <si>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</si>
  <si>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</si>
  <si>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</si>
  <si>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</si>
  <si>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</si>
  <si>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</si>
  <si>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</si>
  <si>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</si>
  <si>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</si>
  <si>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</si>
  <si>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</si>
  <si>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</si>
  <si>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</si>
  <si>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</si>
  <si>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</si>
  <si>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</si>
  <si>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</si>
  <si>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</si>
  <si>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</si>
  <si>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</si>
  <si>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</si>
  <si>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</si>
  <si>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</si>
  <si>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</si>
  <si>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</si>
  <si>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</si>
  <si>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</si>
  <si>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</si>
  <si>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</si>
  <si>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</si>
  <si>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</si>
  <si>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</si>
  <si>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</si>
  <si>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</si>
  <si>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</si>
  <si>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</si>
  <si>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</si>
  <si>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</si>
  <si>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</si>
  <si>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</si>
  <si>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</si>
  <si>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</si>
  <si>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</si>
  <si>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</si>
  <si>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</si>
  <si>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</si>
  <si>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</si>
  <si>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</si>
  <si>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</si>
  <si>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</si>
  <si>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</si>
  <si>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</si>
  <si>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</si>
  <si>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</si>
  <si>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</si>
  <si>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</si>
  <si>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</si>
  <si>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</si>
  <si>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</si>
  <si>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</si>
  <si>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</si>
  <si>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</si>
  <si>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</si>
  <si>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</si>
  <si>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</si>
  <si>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</si>
  <si>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</si>
  <si>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</si>
  <si>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</si>
  <si>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</si>
  <si>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</si>
  <si>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</si>
  <si>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</si>
  <si>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</si>
  <si>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</si>
  <si>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</si>
  <si>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</si>
  <si>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</si>
  <si>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</si>
  <si>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</si>
  <si>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</si>
  <si>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</si>
  <si>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</si>
  <si>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</si>
  <si>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</si>
  <si>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</si>
  <si>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</si>
  <si>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</si>
  <si>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</si>
  <si>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</si>
  <si>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</si>
  <si>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</si>
  <si>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</si>
  <si>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</si>
  <si>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</si>
  <si>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</si>
  <si>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</si>
  <si>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</si>
  <si>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</si>
  <si>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</si>
  <si>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</si>
  <si>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</si>
  <si>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</si>
  <si>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</si>
  <si>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</si>
  <si>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</si>
  <si>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</si>
  <si>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</si>
  <si>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</si>
  <si>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</si>
  <si>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</si>
  <si>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</si>
  <si>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</si>
  <si>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</si>
  <si>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</si>
  <si>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</si>
  <si>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</si>
  <si>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</si>
  <si>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</si>
  <si>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</si>
  <si>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</si>
  <si>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</si>
  <si>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</si>
  <si>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</si>
  <si>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</si>
  <si>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</si>
  <si>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</si>
  <si>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</si>
  <si>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</si>
  <si>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</si>
  <si>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</si>
  <si>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</si>
  <si>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</si>
  <si>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</si>
  <si>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</si>
  <si>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</si>
  <si>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</si>
  <si>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</si>
  <si>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</si>
  <si>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</si>
  <si>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</si>
  <si>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</si>
  <si>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</si>
  <si>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</si>
  <si>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</si>
  <si>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</si>
  <si>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</si>
  <si>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</si>
  <si>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</si>
  <si>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</si>
  <si>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</si>
  <si>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</si>
  <si>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</si>
  <si>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</si>
  <si>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</si>
  <si>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</si>
  <si>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</si>
  <si>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</si>
  <si>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</si>
  <si>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</si>
  <si>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</si>
  <si>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</si>
  <si>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</si>
  <si>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</si>
  <si>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</si>
  <si>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</si>
  <si>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</si>
  <si>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</si>
  <si>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</si>
  <si>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</si>
  <si>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</si>
  <si>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</si>
  <si>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</si>
  <si>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</si>
  <si>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</si>
  <si>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</si>
  <si>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</si>
  <si>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</si>
  <si>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</si>
  <si>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</si>
  <si>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</si>
  <si>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</si>
  <si>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</si>
  <si>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</si>
  <si>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</si>
  <si>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</si>
  <si>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</si>
  <si>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</si>
  <si>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</si>
  <si>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</si>
  <si>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</si>
  <si>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</si>
  <si>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</si>
  <si>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</si>
  <si>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</si>
  <si>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</si>
  <si>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</si>
  <si>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</si>
  <si>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</si>
  <si>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</si>
  <si>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</si>
  <si>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</si>
  <si>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</si>
  <si>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</si>
  <si>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</si>
  <si>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</si>
  <si>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</si>
  <si>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</si>
  <si>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</si>
  <si>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</si>
  <si>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</si>
  <si>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</si>
  <si>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</si>
  <si>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</si>
  <si>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</si>
  <si>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</si>
  <si>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</si>
  <si>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</si>
  <si>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</si>
  <si>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</si>
  <si>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</si>
  <si>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</si>
  <si>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</si>
  <si>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</si>
  <si>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</si>
  <si>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</si>
  <si>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</si>
  <si>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</si>
  <si>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</si>
  <si>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</si>
  <si>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</si>
  <si>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</si>
  <si>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</si>
  <si>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</si>
  <si>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</si>
  <si>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</si>
  <si>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</si>
  <si>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</si>
  <si>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</si>
  <si>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</si>
  <si>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</si>
  <si>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</si>
  <si>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</si>
  <si>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</si>
  <si>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</si>
  <si>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</si>
  <si>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</si>
  <si>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</si>
  <si>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</si>
  <si>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</si>
  <si>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</si>
  <si>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</si>
  <si>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</si>
  <si>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</si>
  <si>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</si>
  <si>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</si>
  <si>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</si>
  <si>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</si>
  <si>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</si>
  <si>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</si>
  <si>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</si>
  <si>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</si>
  <si>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</si>
  <si>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</si>
  <si>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</si>
  <si>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</si>
  <si>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</si>
  <si>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</si>
  <si>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</si>
  <si>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</si>
  <si>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</si>
  <si>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</si>
  <si>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</si>
  <si>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</si>
  <si>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</si>
  <si>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</si>
  <si>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</si>
  <si>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</si>
  <si>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</si>
  <si>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</si>
  <si>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</si>
  <si>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</si>
  <si>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</si>
  <si>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</si>
  <si>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</si>
  <si>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</si>
  <si>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</si>
  <si>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</si>
  <si>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</si>
  <si>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</si>
  <si>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</si>
  <si>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</si>
  <si>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</si>
  <si>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</si>
  <si>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</si>
  <si>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</si>
  <si>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</si>
  <si>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</si>
  <si>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</si>
  <si>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</si>
  <si>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</si>
  <si>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</si>
  <si>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</si>
  <si>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</si>
  <si>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</si>
  <si>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</si>
  <si>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</si>
  <si>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</si>
  <si>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</si>
  <si>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</si>
  <si>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</si>
  <si>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</si>
  <si>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</si>
  <si>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</si>
  <si>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</si>
  <si>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</si>
  <si>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</si>
  <si>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</si>
  <si>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</si>
  <si>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</si>
  <si>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</si>
  <si>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</si>
  <si>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</si>
  <si>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</si>
  <si>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</si>
  <si>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</si>
  <si>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</si>
  <si>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</si>
  <si>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</si>
  <si>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</si>
  <si>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</si>
  <si>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</si>
  <si>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</si>
  <si>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</si>
  <si>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</si>
  <si>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</si>
  <si>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</si>
  <si>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</si>
  <si>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</si>
  <si>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</si>
  <si>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</si>
  <si>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</si>
  <si>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</si>
  <si>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</si>
  <si>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</si>
  <si>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</si>
  <si>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</si>
  <si>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</si>
  <si>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</si>
  <si>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</si>
  <si>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</si>
  <si>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</si>
  <si>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</si>
  <si>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</si>
  <si>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</si>
  <si>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</si>
  <si>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</si>
  <si>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</si>
  <si>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</si>
  <si>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</si>
  <si>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</si>
  <si>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</si>
  <si>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</si>
  <si>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</si>
  <si>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</si>
  <si>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</si>
  <si>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</si>
  <si>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</si>
  <si>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</si>
  <si>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</si>
  <si>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</si>
  <si>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</si>
  <si>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</si>
  <si>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</si>
  <si>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</si>
  <si>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</si>
  <si>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</si>
  <si>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</si>
  <si>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</si>
  <si>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</si>
  <si>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</si>
  <si>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</si>
  <si>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</si>
  <si>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</si>
  <si>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</si>
  <si>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</si>
  <si>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</si>
  <si>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</si>
  <si>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</si>
  <si>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</si>
  <si>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</si>
  <si>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</si>
  <si>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</si>
  <si>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</si>
  <si>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</si>
  <si>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</si>
  <si>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</si>
  <si>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</si>
  <si>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</si>
  <si>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</si>
  <si>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</si>
  <si>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</si>
  <si>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</si>
  <si>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</si>
  <si>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</si>
  <si>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</si>
  <si>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</si>
  <si>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</si>
  <si>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</si>
  <si>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</si>
  <si>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</si>
  <si>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</si>
  <si>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</si>
  <si>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</si>
  <si>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</si>
  <si>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</si>
  <si>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</si>
  <si>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</si>
  <si>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</si>
  <si>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</si>
  <si>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</si>
  <si>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</si>
  <si>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</si>
  <si>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</si>
  <si>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</si>
  <si>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</si>
  <si>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</si>
  <si>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</si>
  <si>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</si>
  <si>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</si>
  <si>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</si>
  <si>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</si>
  <si>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</si>
  <si>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</si>
  <si>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</si>
  <si>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</si>
  <si>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</si>
  <si>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</si>
  <si>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</si>
  <si>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</si>
  <si>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</si>
  <si>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</si>
  <si>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</si>
  <si>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</si>
  <si>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</si>
  <si>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</si>
  <si>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</si>
  <si>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</si>
  <si>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</si>
  <si>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</si>
  <si>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</si>
  <si>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</si>
  <si>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</si>
  <si>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</si>
  <si>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</si>
  <si>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</si>
  <si>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</si>
  <si>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</si>
  <si>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</si>
  <si>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</si>
  <si>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</si>
  <si>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</si>
  <si>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</si>
  <si>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</si>
  <si>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</si>
  <si>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</si>
  <si>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</si>
  <si>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</si>
  <si>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</si>
  <si>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</si>
  <si>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</si>
  <si>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</si>
  <si>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</si>
  <si>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</si>
  <si>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</si>
  <si>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</si>
  <si>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</si>
  <si>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</si>
  <si>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</si>
  <si>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</si>
  <si>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</si>
  <si>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</si>
  <si>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</si>
  <si>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</si>
  <si>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</si>
  <si>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</si>
  <si>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</si>
  <si>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</si>
  <si>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</si>
  <si>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</si>
  <si>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</si>
  <si>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</si>
  <si>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</si>
  <si>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</si>
  <si>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</si>
  <si>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</si>
  <si>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</si>
  <si>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</si>
  <si>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</si>
  <si>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</si>
  <si>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</si>
  <si>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</si>
  <si>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</si>
  <si>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</si>
  <si>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</si>
  <si>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</si>
  <si>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</si>
  <si>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</si>
  <si>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</si>
  <si>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</si>
  <si>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</si>
  <si>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</si>
  <si>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</si>
  <si>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</si>
  <si>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</si>
  <si>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</si>
  <si>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</si>
  <si>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</si>
  <si>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</si>
  <si>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</si>
  <si>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</si>
  <si>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</si>
  <si>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</si>
  <si>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</si>
  <si>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</si>
  <si>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</si>
  <si>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</si>
  <si>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</si>
  <si>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</si>
  <si>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</si>
  <si>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</si>
  <si>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</si>
  <si>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</si>
  <si>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</si>
  <si>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</si>
  <si>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</si>
  <si>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</si>
  <si>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</si>
  <si>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</si>
  <si>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</si>
  <si>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</si>
  <si>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</si>
  <si>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</si>
  <si>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</si>
  <si>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</si>
  <si>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</si>
  <si>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</si>
  <si>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</si>
  <si>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</si>
  <si>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</si>
  <si>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</si>
  <si>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</si>
  <si>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</si>
  <si>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</si>
  <si>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</si>
  <si>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</si>
  <si>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</si>
  <si>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</si>
  <si>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</si>
  <si>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</si>
  <si>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</si>
  <si>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</si>
  <si>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</si>
  <si>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</si>
  <si>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</si>
  <si>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</si>
  <si>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</si>
  <si>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</si>
  <si>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</si>
  <si>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</si>
  <si>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</si>
  <si>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</si>
  <si>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</si>
  <si>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</si>
  <si>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</si>
  <si>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</si>
  <si>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</si>
  <si>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</si>
  <si>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</si>
  <si>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</si>
  <si>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</si>
  <si>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</si>
  <si>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</si>
  <si>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</si>
  <si>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</si>
  <si>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</si>
  <si>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</si>
  <si>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</si>
  <si>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</si>
  <si>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</si>
  <si>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</si>
  <si>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</si>
  <si>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</si>
  <si>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</si>
  <si>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</si>
  <si>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</si>
  <si>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</si>
  <si>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</si>
  <si>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</si>
  <si>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</si>
  <si>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</si>
  <si>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</si>
  <si>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</si>
  <si>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</si>
  <si>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</si>
  <si>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</si>
  <si>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</si>
  <si>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</si>
  <si>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</si>
  <si>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</si>
  <si>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</si>
  <si>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</si>
  <si>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</si>
  <si>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</si>
  <si>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</si>
  <si>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</si>
  <si>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</si>
  <si>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</si>
  <si>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</si>
  <si>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</si>
  <si>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</si>
  <si>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</si>
  <si>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</si>
  <si>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</si>
  <si>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</si>
  <si>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</si>
  <si>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</si>
  <si>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</si>
  <si>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</si>
  <si>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</si>
  <si>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</si>
  <si>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</si>
  <si>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</si>
  <si>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</si>
  <si>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</si>
  <si>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</si>
  <si>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</si>
  <si>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</si>
  <si>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</si>
  <si>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</si>
  <si>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</si>
  <si>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</si>
  <si>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</si>
  <si>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</si>
  <si>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</si>
  <si>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</si>
  <si>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</si>
  <si>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</si>
  <si>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</si>
  <si>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</si>
  <si>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</si>
  <si>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</si>
  <si>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</si>
  <si>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</si>
  <si>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</si>
  <si>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</si>
  <si>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</si>
  <si>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</si>
  <si>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</si>
  <si>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</si>
  <si>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</si>
  <si>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</si>
  <si>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</si>
  <si>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</si>
  <si>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</si>
  <si>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</si>
  <si>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</si>
  <si>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</si>
  <si>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</si>
  <si>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</si>
  <si>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</si>
  <si>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</si>
  <si>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</si>
  <si>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</si>
  <si>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</si>
  <si>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</si>
  <si>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</si>
  <si>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</si>
  <si>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</si>
  <si>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</si>
  <si>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</si>
  <si>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</si>
  <si>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</si>
  <si>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</si>
  <si>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</si>
  <si>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</si>
  <si>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</si>
  <si>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</si>
  <si>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</si>
  <si>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</si>
  <si>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</si>
  <si>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</si>
  <si>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</si>
  <si>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</si>
  <si>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</si>
  <si>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</si>
  <si>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</si>
  <si>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</si>
  <si>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</si>
  <si>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</si>
  <si>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</si>
  <si>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</si>
  <si>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</si>
  <si>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</si>
  <si>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</si>
  <si>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</si>
  <si>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</si>
  <si>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</si>
  <si>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</si>
  <si>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</si>
  <si>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</si>
  <si>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</si>
  <si>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</si>
  <si>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</si>
  <si>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</si>
  <si>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</si>
  <si>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</si>
  <si>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</si>
  <si>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</si>
  <si>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</si>
  <si>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</si>
  <si>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</si>
  <si>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</si>
  <si>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</si>
  <si>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</si>
  <si>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</si>
  <si>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</si>
  <si>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</si>
  <si>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</si>
  <si>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</si>
  <si>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</si>
  <si>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</si>
  <si>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</si>
  <si>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</si>
  <si>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</si>
  <si>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</si>
  <si>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</si>
  <si>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</si>
  <si>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</si>
  <si>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</si>
  <si>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</si>
  <si>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</si>
  <si>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</si>
  <si>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</si>
  <si>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</si>
  <si>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</si>
  <si>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</si>
  <si>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</si>
  <si>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</si>
  <si>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</si>
  <si>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</si>
  <si>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</si>
  <si>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</si>
  <si>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</si>
  <si>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</si>
  <si>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</si>
  <si>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</si>
  <si>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</si>
  <si>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</si>
  <si>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</si>
  <si>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</si>
  <si>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</si>
  <si>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</si>
  <si>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</si>
  <si>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</si>
  <si>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</si>
  <si>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</si>
  <si>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</si>
  <si>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</si>
  <si>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</si>
  <si>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</si>
  <si>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</si>
  <si>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</si>
  <si>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</si>
  <si>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</si>
  <si>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</si>
  <si>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</si>
  <si>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</si>
  <si>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</si>
  <si>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</si>
  <si>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</si>
  <si>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</si>
  <si>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</si>
  <si>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</si>
  <si>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</si>
  <si>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</si>
  <si>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</si>
  <si>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</si>
  <si>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</si>
  <si>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</si>
  <si>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</si>
  <si>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</si>
  <si>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</si>
  <si>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</si>
  <si>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</si>
  <si>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</si>
  <si>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</si>
  <si>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</si>
  <si>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</si>
  <si>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</si>
  <si>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</si>
  <si>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</si>
  <si>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</si>
  <si>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</si>
  <si>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</si>
  <si>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</si>
  <si>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</si>
  <si>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</si>
  <si>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</si>
  <si>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</si>
  <si>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</si>
  <si>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</si>
  <si>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</si>
  <si>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</si>
  <si>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</si>
  <si>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</si>
  <si>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</si>
  <si>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</si>
  <si>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</si>
  <si>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</si>
  <si>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</si>
  <si>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</si>
  <si>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</si>
  <si>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</si>
  <si>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</si>
  <si>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</si>
  <si>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</si>
  <si>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</si>
  <si>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</si>
  <si>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</si>
  <si>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</si>
  <si>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</si>
  <si>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</si>
  <si>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</si>
  <si>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</si>
  <si>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</si>
  <si>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</si>
  <si>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</si>
  <si>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</si>
  <si>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</si>
  <si>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</si>
  <si>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</si>
  <si>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</si>
  <si>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</si>
  <si>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</si>
  <si>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</si>
  <si>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</si>
  <si>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</si>
  <si>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</si>
  <si>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</si>
  <si>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</si>
  <si>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</si>
  <si>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</si>
  <si>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</si>
  <si>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</si>
  <si>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</si>
  <si>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</si>
  <si>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</si>
  <si>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</si>
  <si>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</si>
  <si>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</si>
  <si>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</si>
  <si>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</si>
  <si>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</si>
  <si>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</si>
  <si>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</si>
  <si>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</si>
  <si>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</si>
  <si>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</si>
  <si>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</si>
  <si>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</si>
  <si>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</si>
  <si>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</si>
  <si>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</si>
  <si>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</si>
  <si>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</si>
  <si>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</si>
  <si>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</si>
  <si>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</si>
  <si>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</si>
  <si>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</si>
  <si>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</si>
  <si>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</si>
  <si>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</si>
  <si>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</si>
  <si>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</si>
  <si>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</si>
  <si>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</si>
  <si>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</si>
  <si>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</si>
  <si>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</si>
  <si>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</si>
  <si>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</si>
  <si>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</si>
  <si>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</si>
  <si>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</si>
  <si>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</si>
  <si>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</si>
  <si>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</si>
  <si>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</si>
  <si>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</si>
  <si>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</si>
  <si>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</si>
  <si>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</si>
  <si>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</si>
  <si>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</si>
  <si>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</si>
  <si>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</si>
  <si>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</si>
  <si>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</si>
  <si>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</si>
  <si>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</si>
  <si>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</si>
  <si>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</si>
  <si>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</si>
  <si>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</si>
  <si>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</si>
  <si>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</si>
  <si>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</si>
  <si>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</si>
  <si>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</si>
  <si>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</si>
  <si>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</si>
  <si>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</si>
  <si>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</si>
  <si>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</si>
  <si>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</si>
  <si>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</si>
  <si>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</si>
  <si>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</si>
  <si>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</si>
  <si>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</si>
  <si>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</si>
  <si>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</si>
  <si>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</si>
  <si>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</si>
  <si>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</si>
  <si>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</si>
  <si>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</si>
  <si>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</si>
  <si>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</si>
  <si>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</si>
  <si>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</si>
  <si>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</si>
  <si>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</si>
  <si>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</si>
  <si>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</si>
  <si>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</si>
  <si>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</si>
  <si>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</si>
  <si>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</si>
  <si>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</si>
  <si>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</si>
  <si>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</si>
  <si>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</si>
  <si>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</si>
  <si>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</si>
  <si>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</si>
  <si>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</si>
  <si>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</si>
  <si>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</si>
  <si>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</si>
  <si>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</si>
  <si>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</si>
  <si>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</si>
  <si>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</si>
  <si>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</si>
  <si>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</si>
  <si>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</si>
  <si>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</si>
  <si>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</si>
  <si>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</si>
  <si>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</si>
  <si>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</si>
  <si>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</si>
  <si>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</si>
  <si>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</si>
  <si>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</si>
  <si>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</si>
  <si>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</si>
  <si>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</si>
  <si>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</si>
  <si>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</si>
  <si>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</si>
  <si>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</si>
  <si>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</si>
  <si>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</si>
  <si>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</si>
  <si>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</si>
  <si>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</si>
  <si>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</si>
  <si>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</si>
  <si>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</si>
  <si>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</si>
  <si>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</si>
  <si>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</si>
  <si>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</si>
  <si>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</si>
  <si>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</si>
  <si>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</si>
  <si>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</si>
  <si>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</si>
  <si>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</si>
  <si>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</si>
  <si>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</si>
  <si>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</si>
  <si>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</si>
  <si>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</si>
  <si>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</si>
  <si>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</si>
  <si>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</si>
  <si>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</si>
  <si>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</si>
  <si>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</si>
  <si>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</si>
  <si>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</si>
  <si>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</si>
  <si>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</si>
  <si>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</si>
  <si>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</si>
  <si>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</si>
  <si>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</si>
  <si>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</si>
  <si>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</si>
  <si>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</si>
  <si>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</si>
  <si>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</si>
  <si>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</si>
  <si>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</si>
  <si>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</si>
  <si>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</si>
  <si>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</si>
  <si>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</si>
  <si>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</si>
  <si>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</si>
  <si>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</si>
  <si>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</si>
  <si>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</si>
  <si>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</si>
  <si>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</si>
  <si>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</si>
  <si>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</si>
  <si>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</si>
  <si>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</si>
  <si>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</si>
  <si>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</si>
  <si>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</si>
  <si>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</si>
  <si>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</si>
  <si>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</si>
  <si>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</si>
  <si>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</si>
  <si>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</si>
  <si>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</si>
  <si>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</si>
  <si>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</si>
  <si>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</si>
  <si>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</si>
  <si>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</si>
  <si>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</si>
  <si>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</si>
  <si>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</si>
  <si>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</si>
  <si>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</si>
  <si>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</si>
  <si>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</si>
  <si>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</si>
  <si>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</si>
  <si>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</si>
  <si>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</si>
  <si>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</si>
  <si>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</si>
  <si>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</si>
  <si>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</si>
  <si>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</si>
  <si>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</si>
  <si>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</si>
  <si>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</si>
  <si>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</si>
  <si>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</si>
  <si>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</si>
  <si>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</si>
  <si>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</si>
  <si>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</si>
  <si>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</si>
  <si>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</si>
  <si>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</si>
  <si>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</si>
  <si>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</si>
  <si>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</si>
  <si>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</si>
  <si>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</si>
  <si>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</si>
  <si>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</si>
  <si>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</si>
  <si>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</si>
  <si>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</si>
  <si>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</si>
  <si>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</si>
  <si>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</si>
  <si>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</si>
  <si>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</si>
  <si>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</si>
  <si>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</si>
  <si>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</si>
  <si>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</si>
  <si>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</si>
  <si>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</si>
  <si>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</si>
  <si>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</si>
  <si>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</si>
  <si>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</si>
  <si>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</si>
  <si>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</si>
  <si>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</si>
  <si>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</si>
  <si>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</si>
  <si>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</si>
  <si>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</si>
  <si>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</si>
  <si>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</si>
  <si>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</si>
  <si>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</si>
  <si>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</si>
  <si>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</si>
  <si>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</si>
  <si>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</si>
  <si>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</si>
  <si>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</si>
  <si>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</si>
  <si>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</si>
  <si>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</si>
  <si>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</si>
  <si>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</si>
  <si>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</si>
  <si>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</si>
  <si>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</si>
  <si>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</si>
  <si>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</si>
  <si>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</si>
  <si>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</si>
  <si>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</si>
  <si>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</si>
  <si>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</si>
  <si>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</si>
  <si>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</si>
  <si>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</si>
  <si>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</si>
  <si>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</si>
  <si>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</si>
  <si>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</si>
  <si>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</si>
  <si>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</si>
  <si>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</si>
  <si>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</si>
  <si>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</si>
  <si>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</si>
  <si>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</si>
  <si>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</si>
  <si>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</si>
  <si>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</si>
  <si>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</si>
  <si>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</si>
  <si>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</si>
  <si>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</si>
  <si>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</si>
  <si>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</si>
  <si>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</si>
  <si>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</si>
  <si>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</si>
  <si>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</si>
  <si>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</si>
  <si>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</si>
  <si>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</si>
  <si>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</si>
  <si>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</si>
  <si>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</si>
  <si>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</si>
  <si>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</si>
  <si>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</si>
  <si>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</si>
  <si>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</si>
  <si>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</si>
  <si>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</si>
  <si>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</si>
  <si>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</si>
  <si>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</si>
  <si>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</si>
  <si>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</si>
  <si>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</si>
  <si>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</si>
  <si>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</si>
  <si>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</si>
  <si>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</si>
  <si>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</si>
  <si>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</si>
  <si>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</si>
  <si>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</si>
  <si>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</si>
  <si>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</si>
  <si>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</si>
  <si>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</si>
  <si>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</si>
  <si>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</si>
  <si>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</si>
  <si>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</si>
  <si>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</si>
  <si>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</si>
  <si>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</si>
  <si>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</si>
  <si>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</si>
  <si>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</si>
  <si>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</si>
  <si>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</si>
  <si>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</si>
  <si>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</si>
  <si>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</si>
  <si>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</si>
  <si>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</si>
  <si>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</si>
  <si>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</si>
  <si>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</si>
  <si>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</si>
  <si>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</si>
  <si>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</si>
  <si>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</si>
  <si>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</si>
  <si>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</si>
  <si>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</si>
  <si>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</si>
  <si>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</si>
  <si>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</si>
  <si>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</si>
  <si>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</si>
  <si>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</si>
  <si>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</si>
  <si>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</si>
  <si>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</si>
  <si>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</si>
  <si>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</si>
  <si>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</si>
  <si>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</si>
  <si>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</si>
  <si>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</si>
  <si>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</si>
  <si>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</si>
  <si>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</si>
  <si>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</si>
  <si>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</si>
  <si>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</si>
  <si>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</si>
  <si>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</si>
  <si>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</si>
  <si>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</si>
  <si>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</si>
  <si>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</si>
  <si>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</si>
  <si>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</si>
  <si>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</si>
  <si>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</si>
  <si>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</si>
  <si>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</si>
  <si>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</si>
  <si>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</si>
  <si>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</si>
  <si>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</si>
  <si>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</si>
  <si>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</si>
  <si>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</si>
  <si>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</si>
  <si>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</si>
  <si>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</si>
  <si>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</si>
  <si>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</si>
  <si>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</si>
  <si>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</si>
  <si>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</si>
  <si>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</si>
  <si>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</si>
  <si>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</si>
  <si>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</si>
  <si>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</si>
  <si>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</si>
  <si>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</si>
  <si>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</si>
  <si>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</si>
  <si>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</si>
  <si>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</si>
  <si>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</si>
  <si>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</si>
  <si>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</si>
  <si>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</si>
  <si>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</si>
  <si>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</si>
  <si>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</si>
  <si>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</si>
  <si>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</si>
  <si>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</si>
  <si>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</si>
  <si>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</si>
  <si>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</si>
  <si>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</si>
  <si>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</si>
  <si>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</si>
  <si>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</si>
  <si>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</si>
  <si>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</si>
  <si>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</si>
  <si>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</si>
  <si>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</si>
  <si>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</si>
  <si>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</si>
  <si>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</si>
  <si>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</si>
  <si>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</si>
  <si>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</si>
  <si>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</si>
  <si>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</si>
  <si>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</si>
  <si>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</si>
  <si>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</si>
  <si>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</si>
  <si>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</si>
  <si>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</si>
  <si>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</si>
  <si>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</si>
  <si>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</si>
  <si>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</si>
  <si>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</si>
  <si>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</si>
  <si>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</si>
  <si>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</si>
  <si>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</si>
  <si>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</si>
  <si>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</si>
  <si>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</si>
  <si>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</si>
  <si>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</si>
  <si>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</si>
  <si>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</si>
  <si>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</si>
  <si>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</si>
  <si>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</si>
  <si>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</si>
  <si>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</si>
  <si>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</si>
  <si>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</si>
  <si>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</si>
  <si>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</si>
  <si>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</si>
  <si>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</si>
  <si>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</si>
  <si>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</si>
  <si>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</si>
  <si>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</si>
  <si>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</si>
  <si>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</si>
  <si>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</si>
  <si>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</si>
  <si>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</si>
  <si>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</si>
  <si>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</si>
  <si>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</si>
  <si>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</si>
  <si>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</si>
  <si>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</si>
  <si>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</si>
  <si>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</si>
  <si>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</si>
  <si>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</si>
  <si>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</si>
  <si>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</si>
  <si>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</si>
  <si>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</si>
  <si>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</si>
  <si>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</si>
  <si>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</si>
  <si>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</si>
  <si>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</si>
  <si>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</si>
  <si>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</si>
  <si>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</si>
  <si>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</si>
  <si>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</si>
  <si>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</si>
  <si>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</si>
  <si>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</si>
  <si>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</si>
  <si>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</si>
  <si>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</si>
  <si>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</si>
  <si>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</si>
  <si>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</si>
  <si>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</si>
  <si>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</si>
  <si>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</si>
  <si>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</si>
  <si>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</si>
  <si>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</si>
  <si>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</si>
  <si>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</si>
  <si>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</si>
  <si>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</si>
  <si>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</si>
  <si>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</si>
  <si>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</si>
  <si>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</si>
  <si>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</si>
  <si>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</si>
  <si>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</si>
  <si>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</si>
  <si>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</si>
  <si>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</si>
  <si>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</si>
  <si>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</si>
  <si>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</si>
  <si>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</si>
  <si>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</si>
  <si>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</si>
  <si>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</si>
  <si>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</si>
  <si>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</si>
  <si>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</si>
  <si>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</si>
  <si>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</si>
  <si>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</si>
  <si>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</si>
  <si>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</si>
  <si>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</si>
  <si>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</si>
  <si>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</si>
  <si>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</si>
  <si>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</si>
  <si>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</si>
  <si>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</si>
  <si>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</si>
  <si>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</si>
  <si>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</si>
  <si>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</si>
  <si>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</si>
  <si>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</si>
  <si>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</si>
  <si>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</si>
  <si>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</si>
  <si>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</si>
  <si>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</si>
  <si>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</si>
  <si>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</si>
  <si>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</si>
  <si>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</si>
  <si>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</si>
  <si>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</si>
  <si>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</si>
  <si>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</si>
  <si>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</si>
  <si>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</si>
  <si>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</si>
  <si>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</si>
  <si>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</si>
  <si>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</si>
  <si>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</si>
  <si>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</si>
  <si>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</si>
  <si>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</si>
  <si>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</si>
  <si>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</si>
  <si>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</si>
  <si>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</si>
  <si>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</si>
  <si>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</si>
  <si>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</si>
  <si>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</si>
  <si>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</si>
  <si>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</si>
  <si>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</si>
  <si>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</si>
  <si>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</si>
  <si>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</si>
  <si>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</si>
  <si>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</si>
  <si>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</si>
  <si>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</si>
  <si>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</si>
  <si>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</si>
  <si>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</si>
  <si>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</si>
  <si>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</si>
  <si>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</si>
  <si>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</si>
  <si>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</si>
  <si>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</si>
  <si>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</si>
  <si>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</si>
  <si>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</si>
  <si>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</si>
  <si>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</si>
  <si>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</si>
  <si>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</si>
  <si>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</si>
  <si>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</si>
  <si>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</si>
  <si>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</si>
  <si>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</si>
  <si>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</si>
  <si>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</si>
  <si>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</si>
  <si>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</si>
  <si>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</si>
  <si>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</si>
  <si>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</si>
  <si>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</si>
  <si>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</si>
  <si>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</si>
  <si>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</si>
  <si>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</si>
  <si>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</si>
  <si>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</si>
  <si>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</si>
  <si>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</si>
  <si>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</si>
  <si>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</si>
  <si>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</si>
  <si>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</si>
  <si>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</si>
  <si>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</si>
  <si>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</si>
  <si>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</si>
  <si>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</si>
  <si>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</si>
  <si>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</si>
  <si>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</si>
  <si>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</si>
  <si>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</si>
  <si>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</si>
  <si>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</si>
  <si>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</si>
  <si>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</si>
  <si>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</si>
  <si>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</si>
  <si>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</si>
  <si>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</si>
  <si>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</si>
  <si>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</si>
  <si>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</si>
  <si>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</si>
  <si>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</si>
  <si>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</si>
  <si>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</si>
  <si>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</si>
  <si>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</si>
  <si>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</si>
  <si>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</si>
  <si>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</si>
  <si>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</si>
  <si>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</si>
  <si>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</si>
  <si>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</si>
  <si>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</si>
  <si>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</si>
  <si>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</si>
  <si>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</si>
  <si>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</si>
  <si>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</si>
  <si>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</si>
  <si>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</si>
  <si>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</si>
  <si>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</si>
  <si>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</si>
  <si>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</si>
  <si>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</si>
  <si>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</si>
  <si>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</si>
  <si>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</si>
  <si>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</si>
  <si>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</si>
  <si>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</si>
  <si>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</si>
  <si>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</si>
  <si>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</si>
  <si>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</si>
  <si>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</si>
  <si>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</si>
  <si>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</si>
  <si>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</si>
  <si>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</si>
  <si>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</si>
  <si>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</si>
  <si>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</si>
  <si>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</si>
  <si>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</si>
  <si>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</si>
  <si>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</si>
  <si>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</si>
  <si>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</si>
  <si>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</si>
  <si>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</si>
  <si>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</si>
  <si>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</si>
  <si>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</si>
  <si>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</si>
  <si>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</si>
  <si>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</si>
  <si>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</si>
  <si>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</si>
  <si>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</si>
  <si>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</si>
  <si>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</si>
  <si>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</si>
  <si>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</si>
  <si>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</si>
  <si>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</si>
  <si>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</si>
  <si>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</si>
  <si>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</si>
  <si>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</si>
  <si>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</si>
  <si>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</si>
  <si>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</si>
  <si>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</si>
  <si>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</si>
  <si>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</si>
  <si>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</si>
  <si>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</si>
  <si>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</si>
  <si>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</si>
  <si>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</si>
  <si>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</si>
  <si>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</si>
  <si>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</si>
  <si>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</si>
  <si>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</si>
  <si>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</si>
  <si>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</si>
  <si>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</si>
  <si>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</si>
  <si>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</si>
  <si>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</si>
  <si>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</si>
  <si>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</si>
  <si>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</si>
  <si>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</si>
  <si>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</si>
  <si>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</si>
  <si>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</si>
  <si>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</si>
  <si>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</si>
  <si>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</si>
  <si>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</si>
  <si>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</si>
  <si>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</si>
  <si>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</si>
  <si>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</si>
  <si>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</si>
  <si>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</si>
  <si>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</si>
  <si>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</si>
  <si>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</si>
  <si>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</si>
  <si>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</si>
  <si>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</si>
  <si>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</si>
  <si>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</si>
  <si>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</si>
  <si>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</si>
  <si>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</si>
  <si>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</si>
  <si>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</si>
  <si>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</si>
  <si>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</si>
  <si>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</si>
  <si>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</si>
  <si>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</si>
  <si>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</si>
  <si>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</si>
  <si>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</si>
  <si>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</si>
  <si>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</si>
  <si>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</si>
  <si>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</si>
  <si>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</si>
  <si>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</si>
  <si>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</si>
  <si>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</si>
  <si>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</si>
  <si>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</si>
  <si>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</si>
  <si>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</si>
  <si>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</si>
  <si>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</si>
  <si>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</si>
  <si>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</si>
  <si>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</si>
  <si>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</si>
  <si>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</si>
  <si>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</si>
  <si>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</si>
  <si>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</si>
  <si>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</si>
  <si>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</si>
  <si>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</si>
  <si>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</si>
  <si>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</si>
  <si>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</si>
  <si>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</si>
  <si>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</si>
  <si>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</si>
  <si>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</si>
  <si>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</si>
  <si>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</si>
  <si>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</si>
  <si>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</si>
  <si>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</si>
  <si>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</si>
  <si>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</si>
  <si>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</si>
  <si>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</si>
  <si>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</si>
  <si>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</si>
  <si>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</si>
  <si>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</si>
  <si>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</si>
  <si>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</si>
  <si>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</si>
  <si>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</si>
  <si>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</si>
  <si>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</si>
  <si>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</si>
  <si>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</si>
  <si>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</si>
  <si>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</si>
  <si>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</si>
  <si>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</si>
  <si>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</si>
  <si>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</si>
  <si>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</si>
  <si>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</si>
  <si>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</si>
  <si>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</si>
  <si>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</si>
  <si>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</si>
  <si>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</si>
  <si>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</si>
  <si>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</si>
  <si>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</si>
  <si>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</si>
  <si>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</si>
  <si>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</si>
  <si>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</si>
  <si>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</si>
  <si>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</si>
  <si>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</si>
  <si>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</si>
  <si>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</si>
  <si>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</si>
  <si>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</si>
  <si>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</si>
  <si>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</si>
  <si>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</si>
  <si>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</si>
  <si>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</si>
  <si>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</si>
  <si>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</si>
  <si>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</si>
  <si>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</si>
  <si>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</si>
  <si>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</si>
  <si>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</si>
  <si>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</si>
  <si>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</si>
  <si>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</si>
  <si>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</si>
  <si>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</si>
  <si>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</si>
  <si>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</si>
  <si>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</si>
  <si>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</si>
  <si>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</si>
  <si>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</si>
  <si>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</si>
  <si>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</si>
  <si>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</si>
  <si>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</si>
  <si>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</si>
  <si>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</si>
  <si>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</si>
  <si>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</si>
  <si>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</si>
  <si>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</si>
  <si>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</si>
  <si>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</si>
  <si>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</si>
  <si>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</si>
  <si>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</si>
  <si>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</si>
  <si>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</si>
  <si>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</si>
  <si>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</si>
  <si>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</si>
  <si>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</si>
  <si>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</si>
  <si>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</si>
  <si>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</si>
  <si>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</si>
  <si>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</si>
  <si>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</si>
  <si>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</si>
  <si>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</si>
  <si>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</si>
  <si>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</si>
  <si>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</si>
  <si>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</si>
  <si>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</si>
  <si>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</si>
  <si>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</si>
  <si>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</si>
  <si>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</si>
  <si>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</si>
  <si>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</si>
  <si>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</si>
  <si>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</si>
  <si>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</si>
  <si>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</si>
  <si>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</si>
  <si>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</si>
  <si>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</si>
  <si>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</si>
  <si>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</si>
  <si>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</si>
  <si>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</si>
  <si>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</si>
  <si>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</si>
  <si>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</si>
  <si>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</si>
  <si>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</si>
  <si>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</si>
  <si>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</si>
  <si>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</si>
  <si>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</si>
  <si>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</si>
  <si>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</si>
  <si>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</si>
  <si>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</si>
  <si>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</si>
  <si>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</si>
  <si>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</si>
  <si>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</si>
  <si>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</si>
  <si>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</si>
  <si>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</si>
  <si>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</si>
  <si>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</si>
  <si>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</si>
  <si>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</si>
  <si>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</si>
  <si>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</si>
  <si>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</si>
  <si>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</si>
  <si>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</si>
  <si>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</si>
  <si>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</si>
  <si>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</si>
  <si>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</si>
  <si>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</si>
  <si>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</si>
  <si>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</si>
  <si>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</si>
  <si>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</si>
  <si>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</si>
  <si>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</si>
  <si>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</si>
  <si>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</si>
  <si>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</si>
  <si>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</si>
  <si>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</si>
  <si>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</si>
  <si>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</si>
  <si>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</si>
  <si>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</si>
  <si>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</si>
  <si>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</si>
  <si>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</si>
  <si>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</si>
  <si>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</si>
  <si>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</si>
  <si>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</si>
  <si>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</si>
  <si>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</si>
  <si>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</si>
  <si>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</si>
  <si>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</si>
  <si>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</si>
  <si>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</si>
  <si>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</si>
  <si>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</si>
  <si>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</si>
  <si>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</si>
  <si>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</si>
  <si>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</si>
  <si>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</si>
  <si>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</si>
  <si>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</si>
  <si>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</si>
  <si>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</si>
  <si>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</si>
  <si>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</si>
  <si>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</si>
  <si>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</si>
  <si>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</si>
  <si>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</si>
  <si>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</si>
  <si>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</si>
  <si>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</si>
  <si>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</si>
  <si>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</si>
  <si>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</si>
  <si>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</si>
  <si>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</si>
  <si>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</si>
  <si>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</si>
  <si>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</si>
  <si>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</si>
  <si>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</si>
  <si>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</si>
  <si>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</si>
  <si>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</si>
  <si>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</si>
  <si>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</si>
  <si>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</si>
  <si>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</si>
  <si>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</si>
  <si>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</si>
  <si>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</si>
  <si>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</si>
  <si>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</si>
  <si>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</si>
  <si>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</si>
  <si>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</si>
  <si>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</si>
  <si>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</si>
  <si>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</si>
  <si>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</si>
  <si>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</si>
  <si>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</si>
  <si>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</si>
  <si>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</si>
  <si>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</si>
  <si>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</si>
  <si>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</si>
  <si>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</si>
  <si>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</si>
  <si>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</si>
  <si>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</si>
  <si>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</si>
  <si>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</si>
  <si>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</si>
  <si>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</si>
  <si>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</si>
  <si>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</si>
  <si>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</si>
  <si>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</si>
  <si>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</si>
  <si>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</si>
  <si>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</si>
  <si>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</si>
  <si>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</si>
  <si>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</si>
  <si>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</si>
  <si>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</si>
  <si>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</si>
  <si>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</si>
  <si>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</si>
  <si>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</si>
  <si>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</si>
  <si>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</si>
  <si>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</si>
  <si>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</si>
  <si>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</si>
  <si>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</si>
  <si>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</si>
  <si>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</si>
  <si>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</si>
  <si>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</si>
  <si>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</si>
  <si>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</si>
  <si>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</si>
  <si>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</si>
  <si>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</si>
  <si>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</si>
  <si>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</si>
  <si>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</si>
  <si>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</si>
  <si>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</si>
  <si>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</si>
  <si>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</si>
  <si>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</si>
  <si>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</si>
  <si>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</si>
  <si>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</si>
  <si>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</si>
  <si>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</si>
  <si>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</si>
  <si>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</si>
  <si>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</si>
  <si>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</si>
  <si>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</si>
  <si>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</si>
  <si>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</si>
  <si>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</si>
  <si>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</si>
  <si>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</si>
  <si>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</si>
  <si>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</si>
  <si>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</si>
  <si>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</si>
  <si>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</si>
  <si>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</si>
  <si>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</si>
  <si>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</si>
  <si>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</si>
  <si>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</si>
  <si>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</si>
  <si>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</si>
  <si>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</si>
  <si>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</si>
  <si>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</si>
  <si>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</si>
  <si>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</si>
  <si>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</si>
  <si>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</si>
  <si>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</si>
  <si>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</si>
  <si>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</si>
  <si>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</si>
  <si>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</si>
  <si>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</si>
  <si>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</si>
  <si>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</si>
  <si>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</si>
  <si>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</si>
  <si>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</si>
  <si>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</si>
  <si>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</si>
  <si>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</si>
  <si>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</si>
  <si>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</si>
  <si>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</si>
  <si>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</si>
  <si>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</si>
  <si>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</si>
  <si>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</si>
  <si>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</si>
  <si>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</si>
  <si>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</si>
  <si>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</si>
  <si>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</si>
  <si>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</si>
  <si>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</si>
  <si>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</si>
  <si>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</si>
  <si>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</si>
  <si>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</si>
  <si>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</si>
  <si>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</si>
  <si>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</si>
  <si>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</si>
  <si>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</si>
  <si>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</si>
  <si>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</si>
  <si>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</si>
  <si>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</si>
  <si>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</si>
  <si>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</si>
  <si>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</si>
  <si>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</si>
  <si>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</si>
  <si>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</si>
  <si>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</si>
  <si>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</si>
  <si>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</si>
  <si>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</si>
  <si>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</si>
  <si>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</si>
  <si>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</si>
  <si>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</si>
  <si>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</si>
  <si>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</si>
  <si>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</si>
  <si>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</si>
  <si>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</si>
  <si>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</si>
  <si>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</si>
  <si>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</si>
  <si>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</si>
  <si>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</si>
  <si>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</si>
  <si>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</si>
  <si>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</si>
  <si>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</si>
  <si>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</si>
  <si>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</si>
  <si>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</si>
  <si>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</si>
  <si>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</si>
  <si>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</si>
  <si>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</si>
  <si>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</si>
  <si>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</si>
  <si>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</si>
  <si>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</si>
  <si>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</si>
  <si>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</si>
  <si>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</si>
  <si>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</si>
  <si>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</si>
  <si>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</si>
  <si>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</si>
  <si>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</si>
  <si>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</si>
  <si>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</si>
  <si>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</si>
  <si>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</si>
  <si>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</si>
  <si>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</si>
  <si>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</si>
  <si>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</si>
  <si>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</si>
  <si>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</si>
  <si>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</si>
  <si>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</si>
  <si>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</si>
  <si>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</si>
  <si>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</si>
  <si>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</si>
  <si>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</si>
  <si>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</si>
  <si>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</si>
  <si>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</si>
  <si>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</si>
  <si>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</si>
  <si>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</si>
  <si>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</si>
  <si>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</si>
  <si>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</si>
  <si>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</si>
  <si>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</si>
  <si>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</si>
  <si>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</si>
  <si>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</si>
  <si>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</si>
  <si>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</si>
  <si>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</si>
  <si>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</si>
  <si>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</si>
  <si>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</si>
  <si>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</si>
  <si>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</si>
  <si>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</si>
  <si>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</si>
  <si>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</si>
  <si>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</si>
  <si>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</si>
  <si>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</si>
  <si>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</si>
  <si>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</si>
  <si>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</si>
  <si>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</si>
  <si>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</si>
  <si>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</si>
  <si>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</si>
  <si>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</si>
  <si>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</si>
  <si>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</si>
  <si>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</si>
  <si>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</si>
  <si>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</si>
  <si>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</si>
  <si>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</si>
  <si>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</si>
  <si>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</si>
  <si>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</si>
  <si>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</si>
  <si>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</si>
  <si>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</si>
  <si>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</si>
  <si>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</si>
  <si>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</si>
  <si>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</si>
  <si>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</si>
  <si>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</si>
  <si>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</si>
  <si>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</si>
  <si>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</si>
  <si>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</si>
  <si>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</si>
  <si>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</si>
  <si>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</si>
  <si>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</si>
  <si>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</si>
  <si>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</si>
  <si>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</si>
  <si>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</si>
  <si>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</si>
  <si>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</si>
  <si>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</si>
  <si>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</si>
  <si>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</si>
  <si>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</si>
  <si>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</si>
  <si>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</si>
  <si>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</si>
  <si>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</si>
  <si>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</si>
  <si>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</si>
  <si>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</si>
  <si>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</si>
  <si>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</si>
  <si>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</si>
  <si>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</si>
  <si>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</si>
  <si>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</si>
  <si>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</si>
  <si>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</si>
  <si>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</si>
  <si>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</si>
  <si>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</si>
  <si>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</si>
  <si>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</si>
  <si>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</si>
  <si>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</si>
  <si>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</si>
  <si>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</si>
  <si>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</si>
  <si>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</si>
  <si>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</si>
  <si>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</si>
  <si>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</si>
  <si>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</si>
  <si>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</si>
  <si>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</si>
  <si>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</si>
  <si>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</si>
  <si>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</si>
  <si>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</si>
  <si>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</si>
  <si>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</si>
  <si>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</si>
  <si>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</si>
  <si>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</si>
  <si>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</si>
  <si>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</si>
  <si>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</si>
  <si>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</si>
  <si>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</si>
  <si>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</si>
  <si>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</si>
  <si>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</si>
  <si>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</si>
  <si>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</si>
  <si>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</si>
  <si>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</si>
  <si>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</si>
  <si>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</si>
  <si>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</si>
  <si>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</si>
  <si>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</si>
  <si>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</si>
  <si>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</si>
  <si>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</si>
  <si>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</si>
  <si>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</si>
  <si>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</si>
  <si>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</si>
  <si>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</si>
  <si>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</si>
  <si>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</si>
  <si>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</si>
  <si>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</si>
  <si>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</si>
  <si>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</si>
  <si>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</si>
  <si>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</si>
  <si>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</si>
  <si>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</si>
  <si>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</si>
  <si>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</si>
  <si>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</si>
  <si>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</si>
  <si>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</si>
  <si>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</si>
  <si>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</si>
  <si>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</si>
  <si>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</si>
  <si>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</si>
  <si>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</si>
  <si>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</si>
  <si>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</si>
  <si>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</si>
  <si>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</si>
  <si>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</si>
  <si>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</si>
  <si>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</si>
  <si>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</si>
  <si>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</si>
  <si>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</si>
  <si>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</si>
  <si>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</si>
  <si>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</si>
  <si>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</si>
  <si>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</si>
  <si>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</si>
  <si>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</si>
  <si>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</si>
  <si>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</si>
  <si>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</si>
  <si>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</si>
  <si>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</si>
  <si>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</si>
  <si>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</si>
  <si>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</si>
  <si>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</si>
  <si>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</si>
  <si>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</si>
  <si>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</si>
  <si>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</si>
  <si>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</si>
  <si>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</si>
  <si>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</si>
  <si>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</si>
  <si>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</si>
  <si>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</si>
  <si>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</si>
  <si>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</si>
  <si>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</si>
  <si>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</si>
  <si>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</si>
  <si>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</si>
  <si>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</si>
  <si>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</si>
  <si>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</si>
  <si>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</si>
  <si>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</si>
  <si>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</si>
  <si>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</si>
  <si>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</si>
  <si>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</si>
  <si>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</si>
  <si>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</si>
  <si>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</si>
  <si>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</si>
  <si>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</si>
  <si>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</si>
  <si>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</si>
  <si>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</si>
  <si>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</si>
  <si>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</si>
  <si>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</si>
  <si>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</si>
  <si>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</si>
  <si>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</si>
  <si>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</si>
  <si>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</si>
  <si>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</si>
  <si>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</si>
  <si>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</si>
  <si>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</si>
  <si>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</si>
  <si>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</si>
  <si>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</si>
  <si>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</si>
  <si>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</si>
  <si>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</si>
  <si>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</si>
  <si>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</si>
  <si>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</si>
  <si>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</si>
  <si>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</si>
  <si>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</si>
  <si>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</si>
  <si>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</si>
  <si>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</si>
  <si>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</si>
  <si>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</si>
  <si>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</si>
  <si>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</si>
  <si>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</si>
  <si>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</si>
  <si>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</si>
  <si>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</si>
  <si>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</si>
  <si>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</si>
  <si>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</si>
  <si>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</si>
  <si>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</si>
  <si>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</si>
  <si>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</si>
  <si>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</si>
  <si>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</si>
  <si>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</si>
  <si>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</si>
  <si>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</si>
  <si>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</si>
  <si>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</si>
  <si>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</si>
  <si>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</si>
  <si>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</si>
  <si>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</si>
  <si>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</si>
  <si>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</si>
  <si>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</si>
  <si>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</si>
  <si>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</si>
  <si>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</si>
  <si>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</si>
  <si>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</si>
  <si>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</si>
  <si>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</si>
  <si>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</si>
  <si>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</si>
  <si>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</si>
  <si>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</si>
  <si>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</si>
  <si>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</si>
  <si>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</si>
  <si>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</si>
  <si>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</si>
  <si>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</si>
  <si>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</si>
  <si>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</si>
  <si>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</si>
  <si>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</si>
  <si>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</si>
  <si>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</si>
  <si>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</si>
  <si>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</si>
  <si>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</si>
  <si>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</si>
  <si>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</si>
  <si>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</si>
  <si>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</si>
  <si>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</si>
  <si>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</si>
  <si>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</si>
  <si>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</si>
  <si>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</si>
  <si>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</si>
  <si>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</si>
  <si>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</si>
  <si>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</si>
  <si>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</si>
  <si>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</si>
  <si>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</si>
  <si>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</si>
  <si>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</si>
  <si>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</si>
  <si>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</si>
  <si>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</si>
  <si>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</si>
  <si>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</si>
  <si>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</si>
  <si>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</si>
  <si>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</si>
  <si>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</si>
  <si>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</si>
  <si>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</si>
  <si>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</si>
  <si>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</si>
  <si>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</si>
  <si>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</si>
  <si>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</si>
  <si>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</si>
  <si>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</si>
  <si>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</si>
  <si>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</si>
  <si>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</si>
  <si>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</si>
  <si>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</si>
  <si>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</si>
  <si>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</si>
  <si>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</si>
  <si>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</si>
  <si>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</si>
  <si>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</si>
  <si>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</si>
  <si>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</si>
  <si>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</si>
  <si>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</si>
  <si>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</si>
  <si>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</si>
  <si>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</si>
  <si>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</si>
  <si>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</si>
  <si>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</si>
  <si>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</si>
  <si>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</si>
  <si>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</si>
  <si>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</si>
  <si>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</si>
  <si>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</si>
  <si>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</si>
  <si>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</si>
  <si>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</si>
  <si>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</si>
  <si>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</si>
  <si>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</si>
  <si>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</si>
  <si>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</si>
  <si>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</si>
  <si>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</si>
  <si>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</si>
  <si>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</si>
  <si>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</si>
  <si>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</si>
  <si>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</si>
  <si>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</si>
  <si>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</si>
  <si>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</si>
  <si>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</si>
  <si>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</si>
  <si>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</si>
  <si>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</si>
  <si>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</si>
  <si>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</si>
  <si>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</si>
  <si>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</si>
  <si>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</si>
  <si>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</si>
  <si>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</si>
  <si>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</si>
  <si>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</si>
  <si>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</si>
  <si>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</si>
  <si>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</si>
  <si>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</si>
  <si>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</si>
  <si>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</si>
  <si>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</si>
  <si>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</si>
  <si>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</si>
  <si>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</si>
  <si>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</si>
  <si>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</si>
  <si>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</si>
  <si>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</si>
  <si>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</si>
  <si>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</si>
  <si>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</si>
  <si>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</si>
  <si>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</si>
  <si>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</si>
  <si>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</si>
  <si>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</si>
  <si>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</si>
  <si>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</si>
  <si>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</si>
  <si>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</si>
  <si>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</si>
  <si>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</si>
  <si>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</si>
  <si>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</si>
  <si>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</si>
  <si>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</si>
  <si>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</si>
  <si>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</si>
  <si>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</si>
  <si>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</si>
  <si>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</si>
  <si>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</si>
  <si>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</si>
  <si>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</si>
  <si>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</si>
  <si>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</si>
  <si>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</si>
  <si>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</si>
  <si>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</si>
  <si>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</si>
  <si>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</si>
  <si>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</si>
  <si>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</si>
  <si>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</si>
  <si>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</si>
  <si>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</si>
  <si>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</si>
  <si>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</si>
  <si>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</si>
  <si>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</si>
  <si>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</si>
  <si>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</si>
  <si>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</si>
  <si>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</si>
  <si>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</si>
  <si>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</si>
  <si>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</si>
  <si>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</si>
  <si>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</si>
  <si>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</si>
  <si>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</si>
  <si>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</si>
  <si>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</si>
  <si>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</si>
  <si>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</si>
  <si>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</si>
  <si>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</si>
  <si>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</si>
  <si>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</si>
  <si>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</si>
  <si>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</si>
  <si>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</si>
  <si>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</si>
  <si>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</si>
  <si>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</si>
  <si>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</si>
  <si>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</si>
  <si>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</si>
  <si>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</si>
  <si>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</si>
  <si>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</si>
  <si>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</si>
  <si>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</si>
  <si>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</si>
  <si>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</si>
  <si>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</si>
  <si>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</si>
  <si>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</si>
  <si>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</si>
  <si>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</si>
  <si>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</si>
  <si>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</si>
  <si>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</si>
  <si>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</si>
  <si>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</si>
  <si>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</si>
  <si>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</si>
  <si>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</si>
  <si>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</si>
  <si>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</si>
  <si>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</si>
  <si>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</si>
  <si>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</si>
  <si>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</si>
  <si>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</si>
  <si>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</si>
  <si>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</si>
  <si>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</si>
  <si>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</si>
  <si>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Number of Days in Campaign</t>
  </si>
  <si>
    <t>$1,000 to $4,999</t>
  </si>
  <si>
    <t>$5,000 to $9,999</t>
  </si>
  <si>
    <t>Less than $1,000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</si>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</sst>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B-5549-9FCF-1D8C1C7A55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FB-5549-9FCF-1D8C1C7A55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FB-5549-9FCF-1D8C1C7A55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FB-5549-9FCF-1D8C1C7A5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31392"/>
        <c:axId val="625824832"/>
      </c:barChart>
      <c:catAx>
        <c:axId val="1921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24832"/>
        <c:crosses val="autoZero"/>
        <c:auto val="1"/>
        <c:lblAlgn val="ctr"/>
        <c:lblOffset val="100"/>
        <c:noMultiLvlLbl val="0"/>
      </c:catAx>
      <c:valAx>
        <c:axId val="6258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F-D445-85FE-82CB432DC3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07F-D445-85FE-82CB432DC3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07F-D445-85FE-82CB432DC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949968"/>
        <c:axId val="184969664"/>
      </c:barChart>
      <c:catAx>
        <c:axId val="2009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9664"/>
        <c:crosses val="autoZero"/>
        <c:auto val="1"/>
        <c:lblAlgn val="ctr"/>
        <c:lblOffset val="100"/>
        <c:noMultiLvlLbl val="0"/>
      </c:catAx>
      <c:valAx>
        <c:axId val="1849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2-3642-9528-C1E930EE13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92-3642-9528-C1E930EE13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92-3642-9528-C1E930EE13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92-3642-9528-C1E930EE1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83552"/>
        <c:axId val="182442512"/>
      </c:lineChart>
      <c:catAx>
        <c:axId val="1815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42512"/>
        <c:crosses val="autoZero"/>
        <c:auto val="1"/>
        <c:lblAlgn val="ctr"/>
        <c:lblOffset val="100"/>
        <c:noMultiLvlLbl val="0"/>
      </c:catAx>
      <c:valAx>
        <c:axId val="1824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9-D045-9417-643E665400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9-D045-9417-643E665400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9-D045-9417-643E6654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555824"/>
        <c:axId val="1279557472"/>
      </c:lineChart>
      <c:catAx>
        <c:axId val="127955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57472"/>
        <c:crosses val="autoZero"/>
        <c:auto val="1"/>
        <c:lblAlgn val="ctr"/>
        <c:lblOffset val="100"/>
        <c:noMultiLvlLbl val="0"/>
      </c:catAx>
      <c:valAx>
        <c:axId val="12795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5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8-B54A-A258-8C5CB8EAF6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8-B54A-A258-8C5CB8EAF6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8-B54A-A258-8C5CB8EAF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472512"/>
        <c:axId val="1309815936"/>
      </c:lineChart>
      <c:catAx>
        <c:axId val="12954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15936"/>
        <c:crosses val="autoZero"/>
        <c:auto val="1"/>
        <c:lblAlgn val="ctr"/>
        <c:lblOffset val="100"/>
        <c:noMultiLvlLbl val="0"/>
      </c:catAx>
      <c:valAx>
        <c:axId val="13098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[Kickstarter_Challenge.xlsx]Campaigns in Days!PivotTable1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Plays Campaigns Success Based On</a:t>
            </a:r>
            <a:r>
              <a:rPr lang="en-US" sz="1600" b="1" baseline="0"/>
              <a:t> Number of Days of the Campaign</a:t>
            </a:r>
          </a:p>
        </c:rich>
      </c:tx>
      <c:layout>
        <c:manualLayout>
          <c:xMode val="edge"/>
          <c:yMode val="edge"/>
          <c:x val="0.13065779403568448"/>
          <c:y val="6.6559894495182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162224833627643E-2"/>
          <c:y val="3.2640949554896145E-2"/>
          <c:w val="0.76849275125525496"/>
          <c:h val="0.82834341923876731"/>
        </c:manualLayout>
      </c:layout>
      <c:lineChart>
        <c:grouping val="standard"/>
        <c:varyColors val="0"/>
        <c:ser>
          <c:idx val="0"/>
          <c:order val="0"/>
          <c:tx>
            <c:strRef>
              <c:f>'Campaigns in Days'!$B$4:$B$5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in Days'!$A$6:$A$63</c:f>
              <c:strCache>
                <c:ptCount val="5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51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90</c:v>
                </c:pt>
              </c:strCache>
            </c:strRef>
          </c:cat>
          <c:val>
            <c:numRef>
              <c:f>'Campaigns in Days'!$B$6:$B$63</c:f>
              <c:numCache>
                <c:formatCode>General</c:formatCode>
                <c:ptCount val="57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3">
                  <c:v>7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7</c:v>
                </c:pt>
                <c:pt idx="19">
                  <c:v>2</c:v>
                </c:pt>
                <c:pt idx="20">
                  <c:v>3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2</c:v>
                </c:pt>
                <c:pt idx="25">
                  <c:v>2</c:v>
                </c:pt>
                <c:pt idx="26">
                  <c:v>10</c:v>
                </c:pt>
                <c:pt idx="27">
                  <c:v>8</c:v>
                </c:pt>
                <c:pt idx="28">
                  <c:v>145</c:v>
                </c:pt>
                <c:pt idx="29">
                  <c:v>10</c:v>
                </c:pt>
                <c:pt idx="30">
                  <c:v>6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7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8</c:v>
                </c:pt>
                <c:pt idx="44">
                  <c:v>2</c:v>
                </c:pt>
                <c:pt idx="47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5-0749-AB5B-297ED637DC1D}"/>
            </c:ext>
          </c:extLst>
        </c:ser>
        <c:ser>
          <c:idx val="1"/>
          <c:order val="1"/>
          <c:tx>
            <c:strRef>
              <c:f>'Campaigns in Days'!$C$4:$C$5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in Days'!$A$6:$A$63</c:f>
              <c:strCache>
                <c:ptCount val="5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51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90</c:v>
                </c:pt>
              </c:strCache>
            </c:strRef>
          </c:cat>
          <c:val>
            <c:numRef>
              <c:f>'Campaigns in Days'!$C$6:$C$63</c:f>
              <c:numCache>
                <c:formatCode>General</c:formatCode>
                <c:ptCount val="57"/>
                <c:pt idx="1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  <c:pt idx="12">
                  <c:v>20</c:v>
                </c:pt>
                <c:pt idx="13">
                  <c:v>13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7</c:v>
                </c:pt>
                <c:pt idx="18">
                  <c:v>14</c:v>
                </c:pt>
                <c:pt idx="19">
                  <c:v>40</c:v>
                </c:pt>
                <c:pt idx="20">
                  <c:v>16</c:v>
                </c:pt>
                <c:pt idx="21">
                  <c:v>14</c:v>
                </c:pt>
                <c:pt idx="22">
                  <c:v>15</c:v>
                </c:pt>
                <c:pt idx="23">
                  <c:v>20</c:v>
                </c:pt>
                <c:pt idx="24">
                  <c:v>10</c:v>
                </c:pt>
                <c:pt idx="25">
                  <c:v>14</c:v>
                </c:pt>
                <c:pt idx="26">
                  <c:v>23</c:v>
                </c:pt>
                <c:pt idx="27">
                  <c:v>17</c:v>
                </c:pt>
                <c:pt idx="28">
                  <c:v>239</c:v>
                </c:pt>
                <c:pt idx="29">
                  <c:v>22</c:v>
                </c:pt>
                <c:pt idx="30">
                  <c:v>17</c:v>
                </c:pt>
                <c:pt idx="31">
                  <c:v>9</c:v>
                </c:pt>
                <c:pt idx="32">
                  <c:v>7</c:v>
                </c:pt>
                <c:pt idx="33">
                  <c:v>17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3</c:v>
                </c:pt>
                <c:pt idx="38">
                  <c:v>8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13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24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5-0749-AB5B-297ED637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53615"/>
        <c:axId val="606013343"/>
      </c:lineChart>
      <c:catAx>
        <c:axId val="60585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Length of Campaign</a:t>
                </a:r>
                <a:r>
                  <a:rPr lang="en-US" sz="1200" b="1" baseline="0"/>
                  <a:t> in Days</a:t>
                </a:r>
              </a:p>
            </c:rich>
          </c:tx>
          <c:layout>
            <c:manualLayout>
              <c:xMode val="edge"/>
              <c:yMode val="edge"/>
              <c:x val="0.34175490633503214"/>
              <c:y val="0.92982195845697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13343"/>
        <c:crosses val="autoZero"/>
        <c:auto val="1"/>
        <c:lblAlgn val="ctr"/>
        <c:lblOffset val="100"/>
        <c:noMultiLvlLbl val="0"/>
      </c:catAx>
      <c:valAx>
        <c:axId val="6060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9.5770151636073424E-3"/>
              <c:y val="0.2765085632841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5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/>
              <a:t>Percentage</a:t>
            </a:r>
            <a:r>
              <a:rPr lang="en-US" sz="1500" b="1" baseline="0"/>
              <a:t> of Outcomes for Plays Campaigns Under $10k that Were 30 days</a:t>
            </a:r>
            <a:endParaRPr lang="en-US" sz="1500" b="1"/>
          </a:p>
        </c:rich>
      </c:tx>
      <c:layout>
        <c:manualLayout>
          <c:xMode val="edge"/>
          <c:yMode val="edge"/>
          <c:x val="0.12372170997485329"/>
          <c:y val="2.492211838006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'Goals and Campaign Length'!$F$1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'Goals and Campaign Length'!$A$2:$A$4</c:f>
              <c:strCache>
                <c:ptCount val="3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</c:strCache>
            </c:strRef>
          </c:cat>
          <c:val>
            <c:numRef>
              <c:f>'Goals and Campaign Length'!$F$2:$F$4</c:f>
              <c:numCache>
                <c:formatCode>0%</c:formatCode>
                <c:ptCount val="3"/>
                <c:pt idx="0">
                  <c:v>0.5636363636363636</c:v>
                </c:pt>
                <c:pt idx="1">
                  <c:v>0.72020725388601037</c:v>
                </c:pt>
                <c:pt idx="2">
                  <c:v>0.59375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7-F64B-84F7-A3B11602072D}"/>
            </c:ext>
          </c:extLst>
        </c:ser>
        <c:ser>
          <c:idx val="1"/>
          <c:order val="1"/>
          <c:tx>
            <c:strRef>
              <c:f>'Goals and Campaign Length'!$G$1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'Goals and Campaign Length'!$A$2:$A$4</c:f>
              <c:strCache>
                <c:ptCount val="3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</c:strCache>
            </c:strRef>
          </c:cat>
          <c:val>
            <c:numRef>
              <c:f>'Goals and Campaign Length'!$G$2:$G$4</c:f>
              <c:numCache>
                <c:formatCode>0%</c:formatCode>
                <c:ptCount val="3"/>
                <c:pt idx="0">
                  <c:v>0.43636363636363634</c:v>
                </c:pt>
                <c:pt idx="1">
                  <c:v>0.27979274611398963</c:v>
                </c:pt>
                <c:pt idx="2">
                  <c:v>0.40625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7-F64B-84F7-A3B11602072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9423119"/>
        <c:axId val="632878799"/>
      </c:barChart>
      <c:catAx>
        <c:axId val="65942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$</a:t>
                </a:r>
                <a:r>
                  <a:rPr lang="en-US" sz="1100" b="1" baseline="0"/>
                  <a:t> Dollar Ranges of Goals</a:t>
                </a:r>
                <a:endParaRPr lang="en-US" sz="1100" b="1"/>
              </a:p>
            </c:rich>
          </c:tx>
          <c:layout>
            <c:manualLayout>
              <c:xMode val="edge"/>
              <c:yMode val="edge"/>
              <c:x val="0.4185113952122288"/>
              <c:y val="0.854437167316702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78799"/>
        <c:crosses val="autoZero"/>
        <c:auto val="1"/>
        <c:lblAlgn val="ctr"/>
        <c:lblOffset val="100"/>
        <c:noMultiLvlLbl val="0"/>
      </c:catAx>
      <c:valAx>
        <c:axId val="6328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Plays Campaigns</a:t>
            </a:r>
            <a:r>
              <a:rPr lang="en-US" sz="1600" b="1" baseline="0"/>
              <a:t> Under $10,000 That Ran for 30 days</a:t>
            </a:r>
          </a:p>
        </c:rich>
      </c:tx>
      <c:layout>
        <c:manualLayout>
          <c:xMode val="edge"/>
          <c:yMode val="edge"/>
          <c:x val="0.17786897111398675"/>
          <c:y val="1.8633540372670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'Goals and Campaign Length'!$A$2</c:f>
              <c:strCache>
                <c:ptCount val="1"/>
                <c:pt idx="0">
                  <c:v>Less than $1,000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('Goals and Campaign Length'!$B$1,'Goals and Campaign Length'!$C$1,'Goals and Campaign Length'!$E$1)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Total Projects</c:v>
                </c:pt>
              </c:strCache>
            </c:strRef>
          </c:cat>
          <c:val>
            <c:numRef>
              <c:f>('Goals and Campaign Length'!$B$2,'Goals and Campaign Length'!$C$2,'Goals and Campaign Length'!$E$2)</c:f>
              <c:numCache>
                <c:formatCode>General</c:formatCode>
                <c:ptCount val="3"/>
                <c:pt idx="0">
                  <c:v>31</c:v>
                </c:pt>
                <c:pt idx="1">
                  <c:v>24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5-8648-98AF-C59760AE2087}"/>
            </c:ext>
          </c:extLst>
        </c:ser>
        <c:ser>
          <c:idx val="1"/>
          <c:order val="1"/>
          <c:tx>
            <c:strRef>
              <c:f>'Goals and Campaign Length'!$A$3</c:f>
              <c:strCache>
                <c:ptCount val="1"/>
                <c:pt idx="0">
                  <c:v>$1,000 to $4,999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('Goals and Campaign Length'!$B$1,'Goals and Campaign Length'!$C$1,'Goals and Campaign Length'!$E$1)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Total Projects</c:v>
                </c:pt>
              </c:strCache>
            </c:strRef>
          </c:cat>
          <c:val>
            <c:numRef>
              <c:f>('Goals and Campaign Length'!$B$3,'Goals and Campaign Length'!$C$3,'Goals and Campaign Length'!$E$3)</c:f>
              <c:numCache>
                <c:formatCode>General</c:formatCode>
                <c:ptCount val="3"/>
                <c:pt idx="0">
                  <c:v>139</c:v>
                </c:pt>
                <c:pt idx="1">
                  <c:v>54</c:v>
                </c:pt>
                <c:pt idx="2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5-8648-98AF-C59760AE2087}"/>
            </c:ext>
          </c:extLst>
        </c:ser>
        <c:ser>
          <c:idx val="2"/>
          <c:order val="2"/>
          <c:tx>
            <c:strRef>
              <c:f>'Goals and Campaign Length'!$A$4</c:f>
              <c:strCache>
                <c:ptCount val="1"/>
                <c:pt idx="0">
                  <c:v>$5,000 to $9,999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('Goals and Campaign Length'!$B$1,'Goals and Campaign Length'!$C$1,'Goals and Campaign Length'!$E$1)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Total Projects</c:v>
                </c:pt>
              </c:strCache>
            </c:strRef>
          </c:cat>
          <c:val>
            <c:numRef>
              <c:f>('Goals and Campaign Length'!$B$4,'Goals and Campaign Length'!$C$4,'Goals and Campaign Length'!$E$4)</c:f>
              <c:numCache>
                <c:formatCode>General</c:formatCode>
                <c:ptCount val="3"/>
                <c:pt idx="0">
                  <c:v>38</c:v>
                </c:pt>
                <c:pt idx="1">
                  <c:v>26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5-8648-98AF-C59760AE20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7249983"/>
        <c:axId val="607679311"/>
      </c:barChart>
      <c:catAx>
        <c:axId val="9372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79311"/>
        <c:crosses val="autoZero"/>
        <c:auto val="1"/>
        <c:lblAlgn val="ctr"/>
        <c:lblOffset val="100"/>
        <c:noMultiLvlLbl val="0"/>
      </c:catAx>
      <c:valAx>
        <c:axId val="6076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7.4280408542246983E-3"/>
              <c:y val="0.28367926835232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2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Outcomes Timeframe &amp; Goal!PivotTable1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Plays Campaigns Under $10K and 30 Days By Launch Date</a:t>
            </a:r>
            <a:r>
              <a:rPr lang="en-US" sz="1200" b="1" baseline="0"/>
              <a:t> </a:t>
            </a:r>
            <a:endParaRPr lang="en-US" sz="1200" b="1"/>
          </a:p>
        </c:rich>
      </c:tx>
      <c:layout>
        <c:manualLayout>
          <c:xMode val="edge"/>
          <c:yMode val="edge"/>
          <c:x val="0.12808426678384721"/>
          <c:y val="3.9630110646020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13648293963254E-2"/>
          <c:y val="5.0925925925925923E-2"/>
          <c:w val="0.7353449256342957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'Plays Outcomes Timeframe &amp; Goal'!$B$7:$B$8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'Plays Outcomes Timeframe &amp; Goal'!$A$9:$A$21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Timeframe &amp; Goal'!$B$9:$B$21</c:f>
              <c:numCache>
                <c:formatCode>General</c:formatCode>
                <c:ptCount val="12"/>
                <c:pt idx="0">
                  <c:v>11</c:v>
                </c:pt>
                <c:pt idx="1">
                  <c:v>15</c:v>
                </c:pt>
                <c:pt idx="2">
                  <c:v>13</c:v>
                </c:pt>
                <c:pt idx="3">
                  <c:v>15</c:v>
                </c:pt>
                <c:pt idx="4">
                  <c:v>32</c:v>
                </c:pt>
                <c:pt idx="5">
                  <c:v>36</c:v>
                </c:pt>
                <c:pt idx="6">
                  <c:v>19</c:v>
                </c:pt>
                <c:pt idx="7">
                  <c:v>17</c:v>
                </c:pt>
                <c:pt idx="8">
                  <c:v>11</c:v>
                </c:pt>
                <c:pt idx="9">
                  <c:v>13</c:v>
                </c:pt>
                <c:pt idx="10">
                  <c:v>17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0-8748-BCA6-098EE26DD216}"/>
            </c:ext>
          </c:extLst>
        </c:ser>
        <c:ser>
          <c:idx val="1"/>
          <c:order val="1"/>
          <c:tx>
            <c:strRef>
              <c:f>'Plays Outcomes Timeframe &amp; Goal'!$C$7:$C$8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'Plays Outcomes Timeframe &amp; Goal'!$A$9:$A$21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Timeframe &amp; Goal'!$C$9:$C$21</c:f>
              <c:numCache>
                <c:formatCode>General</c:formatCode>
                <c:ptCount val="12"/>
                <c:pt idx="0">
                  <c:v>5</c:v>
                </c:pt>
                <c:pt idx="1">
                  <c:v>12</c:v>
                </c:pt>
                <c:pt idx="2">
                  <c:v>4</c:v>
                </c:pt>
                <c:pt idx="3">
                  <c:v>8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0-8748-BCA6-098EE26D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541599"/>
        <c:axId val="634791919"/>
      </c:barChart>
      <c:catAx>
        <c:axId val="6345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91919"/>
        <c:crosses val="autoZero"/>
        <c:auto val="1"/>
        <c:lblAlgn val="ctr"/>
        <c:lblOffset val="100"/>
        <c:noMultiLvlLbl val="0"/>
      </c:catAx>
      <c:valAx>
        <c:axId val="6347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0</xdr:row>
      <xdr:rowOff>177800</xdr:rowOff>
    </xdr:from>
    <xdr:to>
      <xdr:col>28</xdr:col>
      <xdr:colOff>63500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D42FC-C69A-4A4E-98D0-AE9AEF04B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12700</xdr:rowOff>
    </xdr:from>
    <xdr:to>
      <xdr:col>14</xdr:col>
      <xdr:colOff>457200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C6BD4-CE6E-C44A-92AE-1CFF4093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25400</xdr:rowOff>
    </xdr:from>
    <xdr:to>
      <xdr:col>14</xdr:col>
      <xdr:colOff>50800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A7012-BA21-AC42-80E5-380450376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500124</xdr:colOff>
      <xdr:row>3</xdr:row>
      <xdr:rowOff>65763</xdr:rowOff>
    </xdr:from>
    <xdr:to>
      <xdr:col>11</xdr:col>
      <xdr:colOff>580853</xdr:colOff>
      <xdr:row>18</xdr:row>
      <xdr:rowOff>98448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E1202B01-90D7-4A43-B844-CAF25952C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1352550</xdr:colOff>
      <xdr:row>13</xdr:row>
      <xdr:rowOff>152400</xdr:rowOff>
    </xdr:from>
    <xdr:to>
      <xdr:col>8</xdr:col>
      <xdr:colOff>12700</xdr:colOff>
      <xdr:row>36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9C0185-8786-4744-9493-19B68112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755650</xdr:colOff>
      <xdr:row>4</xdr:row>
      <xdr:rowOff>50800</xdr:rowOff>
    </xdr:from>
    <xdr:to>
      <xdr:col>27</xdr:col>
      <xdr:colOff>279400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3399F-614E-F943-8D6B-2B69B4819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8</xdr:row>
      <xdr:rowOff>165100</xdr:rowOff>
    </xdr:from>
    <xdr:to>
      <xdr:col>5</xdr:col>
      <xdr:colOff>1104900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AA6FB-3EC6-184D-B6FA-18DA2DC0F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82550</xdr:colOff>
      <xdr:row>9</xdr:row>
      <xdr:rowOff>0</xdr:rowOff>
    </xdr:from>
    <xdr:to>
      <xdr:col>13</xdr:col>
      <xdr:colOff>38100</xdr:colOff>
      <xdr:row>30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24D40-4D0C-144D-9D22-DE0DD3A66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292100</xdr:colOff>
      <xdr:row>16</xdr:row>
      <xdr:rowOff>0</xdr:rowOff>
    </xdr:from>
    <xdr:to>
      <xdr:col>7</xdr:col>
      <xdr:colOff>723900</xdr:colOff>
      <xdr:row>18</xdr:row>
      <xdr:rowOff>38100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6488D22-DB27-2C43-8C99-4D6A4C8DA822}"/>
            </a:ext>
          </a:extLst>
        </xdr:cNvPr>
        <xdr:cNvCxnSpPr/>
      </xdr:nvCxnSpPr>
      <xdr:spPr>
        <a:xfrm flipH="1">
          <a:off x="9829800" y="3048000"/>
          <a:ext cx="431800" cy="419100"/>
        </a:xfrm>
        <a:prstGeom prst="straightConnector1">
          <a:avLst/>
        </a:prstGeom>
        <a:ln w="158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15</xdr:row>
      <xdr:rowOff>25400</xdr:rowOff>
    </xdr:from>
    <xdr:to>
      <xdr:col>9</xdr:col>
      <xdr:colOff>800100</xdr:colOff>
      <xdr:row>16</xdr:row>
      <xdr:rowOff>139700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6F01A2D-B318-7245-B180-514FE79CFA35}"/>
            </a:ext>
          </a:extLst>
        </xdr:cNvPr>
        <xdr:cNvSpPr txBox="1"/>
      </xdr:nvSpPr>
      <xdr:spPr>
        <a:xfrm>
          <a:off x="9893300" y="2882900"/>
          <a:ext cx="25019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Campaign Goal Between</a:t>
          </a:r>
          <a:r>
            <a:rPr lang="en-US" sz="1100" baseline="0"/>
            <a:t> $1000 - $4,999</a:t>
          </a:r>
          <a:endParaRPr lang="en-US" sz="1100"/>
        </a:p>
      </xdr:txBody>
    </xdr:sp>
    <xdr:clientData/>
  </xdr:twoCellAnchor>
  <xdr:twoCellAnchor>
    <xdr:from>
      <xdr:col>9</xdr:col>
      <xdr:colOff>736600</xdr:colOff>
      <xdr:row>12</xdr:row>
      <xdr:rowOff>0</xdr:rowOff>
    </xdr:from>
    <xdr:to>
      <xdr:col>12</xdr:col>
      <xdr:colOff>762000</xdr:colOff>
      <xdr:row>14</xdr:row>
      <xdr:rowOff>101600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5D4144E-1AB0-4B46-82F3-4E7866529885}"/>
            </a:ext>
          </a:extLst>
        </xdr:cNvPr>
        <xdr:cNvSpPr txBox="1"/>
      </xdr:nvSpPr>
      <xdr:spPr>
        <a:xfrm>
          <a:off x="12331700" y="2286000"/>
          <a:ext cx="25019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67% of All Plays</a:t>
          </a:r>
          <a:r>
            <a:rPr lang="en-US" sz="1100" baseline="0"/>
            <a:t> 30 Day Campaigns Under $10K Were Successful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351367</xdr:colOff>
      <xdr:row>4</xdr:row>
      <xdr:rowOff>148166</xdr:rowOff>
    </xdr:from>
    <xdr:to>
      <xdr:col>10</xdr:col>
      <xdr:colOff>762000</xdr:colOff>
      <xdr:row>21</xdr:row>
      <xdr:rowOff>42333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CCF51-A4E5-A441-9A49-86E40F19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287867</xdr:colOff>
      <xdr:row>7</xdr:row>
      <xdr:rowOff>67733</xdr:rowOff>
    </xdr:from>
    <xdr:ext cx="1998134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03B0FED-3AD7-D341-90F0-8802F22F2057}"/>
            </a:ext>
          </a:extLst>
        </xdr:cNvPr>
        <xdr:cNvSpPr txBox="1"/>
      </xdr:nvSpPr>
      <xdr:spPr>
        <a:xfrm>
          <a:off x="6858000" y="1430866"/>
          <a:ext cx="1998134" cy="781240"/>
        </a:xfrm>
        <a:prstGeom prst="rect">
          <a:avLst/>
        </a:prstGeom>
        <a:solidFill>
          <a:schemeClr val="lt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Plays Campaigns</a:t>
          </a:r>
          <a:r>
            <a:rPr lang="en-US" sz="1100" baseline="0"/>
            <a:t> with Goals of Under $10K</a:t>
          </a:r>
          <a:r>
            <a:rPr lang="en-US" sz="1100"/>
            <a:t> of 30 Days</a:t>
          </a:r>
          <a:r>
            <a:rPr lang="en-US" sz="1100" baseline="0"/>
            <a:t> in Length</a:t>
          </a:r>
          <a:r>
            <a:rPr lang="en-US" sz="1100"/>
            <a:t> Launched</a:t>
          </a:r>
          <a:r>
            <a:rPr lang="en-US" sz="1100" baseline="0"/>
            <a:t> in May and June had the most success</a:t>
          </a:r>
          <a:endParaRPr lang="en-US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3.391537268515" createdVersion="7" refreshedVersion="7" minRefreshableVersion="3" recordCount="4114" xr:uid="{78301BD4-5692-AA48-9221-D60138DD7C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3.473484490743" createdVersion="7" refreshedVersion="7" minRefreshableVersion="3" recordCount="4116" xr:uid="{7C3B7070-6019-CE45-BD5D-CB78783EB34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8.374185416666" createdVersion="7" refreshedVersion="7" minRefreshableVersion="3" recordCount="4107" xr:uid="{7C889C7C-6A7E-8E42-9108-FCF80963156D}">
  <cacheSource type="worksheet">
    <worksheetSource ref="A1:U4108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7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4.37886365741" createdVersion="7" refreshedVersion="7" minRefreshableVersion="3" recordCount="4116" xr:uid="{0538D838-DDA5-E448-B07D-2557719D25C5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3"/>
        <n v="2016"/>
        <n v="2014"/>
        <n v="2012"/>
        <n v="2015"/>
        <n v="2017"/>
        <n v="2011"/>
        <n v="2010"/>
        <n v="2009"/>
        <n v="1970"/>
        <m/>
      </sharedItems>
    </cacheField>
    <cacheField name="Number of Days in Campaign" numFmtId="0">
      <sharedItems containsString="0" containsBlank="1" containsNumber="1" containsInteger="1" minValue="1" maxValue="90" count="58">
        <m/>
        <n v="30"/>
        <n v="34"/>
        <n v="29"/>
        <n v="45"/>
        <n v="24"/>
        <n v="38"/>
        <n v="44"/>
        <n v="32"/>
        <n v="48"/>
        <n v="41"/>
        <n v="19"/>
        <n v="35"/>
        <n v="20"/>
        <n v="39"/>
        <n v="21"/>
        <n v="22"/>
        <n v="43"/>
        <n v="31"/>
        <n v="46"/>
        <n v="37"/>
        <n v="33"/>
        <n v="17"/>
        <n v="42"/>
        <n v="15"/>
        <n v="36"/>
        <n v="25"/>
        <n v="60"/>
        <n v="10"/>
        <n v="56"/>
        <n v="40"/>
        <n v="59"/>
        <n v="28"/>
        <n v="57"/>
        <n v="27"/>
        <n v="23"/>
        <n v="16"/>
        <n v="14"/>
        <n v="58"/>
        <n v="90"/>
        <n v="6"/>
        <n v="13"/>
        <n v="26"/>
        <n v="18"/>
        <n v="12"/>
        <n v="3"/>
        <n v="8"/>
        <n v="11"/>
        <n v="47"/>
        <n v="54"/>
        <n v="50"/>
        <n v="51"/>
        <n v="7"/>
        <n v="9"/>
        <n v="55"/>
        <n v="1"/>
        <n v="5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4.477281828702" createdVersion="7" refreshedVersion="7" minRefreshableVersion="3" recordCount="4107" xr:uid="{C7290AB2-C81A-CB41-A2EC-3A2AA6ABE7F8}">
  <cacheSource type="worksheet">
    <worksheetSource ref="A1:V4108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1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7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Number of Days in Campaign" numFmtId="0">
      <sharedItems containsString="0" containsBlank="1" containsNumber="1" containsInteger="1" minValue="1" maxValue="90" count="58">
        <m/>
        <n v="30"/>
        <n v="34"/>
        <n v="29"/>
        <n v="45"/>
        <n v="24"/>
        <n v="38"/>
        <n v="44"/>
        <n v="32"/>
        <n v="48"/>
        <n v="41"/>
        <n v="19"/>
        <n v="35"/>
        <n v="20"/>
        <n v="39"/>
        <n v="21"/>
        <n v="22"/>
        <n v="43"/>
        <n v="31"/>
        <n v="46"/>
        <n v="37"/>
        <n v="33"/>
        <n v="17"/>
        <n v="42"/>
        <n v="15"/>
        <n v="36"/>
        <n v="25"/>
        <n v="60"/>
        <n v="10"/>
        <n v="56"/>
        <n v="40"/>
        <n v="59"/>
        <n v="28"/>
        <n v="57"/>
        <n v="27"/>
        <n v="23"/>
        <n v="16"/>
        <n v="14"/>
        <n v="58"/>
        <n v="90"/>
        <n v="6"/>
        <n v="13"/>
        <n v="26"/>
        <n v="18"/>
        <n v="12"/>
        <n v="3"/>
        <n v="8"/>
        <n v="11"/>
        <n v="47"/>
        <n v="54"/>
        <n v="50"/>
        <n v="51"/>
        <n v="7"/>
        <n v="9"/>
        <n v="55"/>
        <n v="1"/>
        <n v="5"/>
        <n v="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x v="0"/>
    <b v="1"/>
    <s v="technology/hardware"/>
    <x v="0"/>
    <x v="0"/>
    <n v="78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x v="1"/>
    <b v="0"/>
    <s v="technology/wearables"/>
    <x v="0"/>
    <x v="1"/>
    <n v="21535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x v="2"/>
    <b v="1"/>
    <s v="technology/hardware"/>
    <x v="0"/>
    <x v="0"/>
    <n v="263"/>
    <x v="2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x v="3"/>
    <b v="1"/>
    <s v="technology/hardware"/>
    <x v="0"/>
    <x v="0"/>
    <n v="543"/>
    <x v="3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x v="4"/>
    <b v="1"/>
    <s v="technology/hardware"/>
    <x v="0"/>
    <x v="0"/>
    <n v="800"/>
    <x v="4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x v="5"/>
    <b v="1"/>
    <s v="technology/hardware"/>
    <x v="0"/>
    <x v="0"/>
    <n v="495"/>
    <x v="5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x v="6"/>
    <b v="1"/>
    <s v="publishing/radio &amp; podcasts"/>
    <x v="1"/>
    <x v="2"/>
    <n v="1182"/>
    <x v="6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x v="7"/>
    <b v="1"/>
    <s v="technology/hardware"/>
    <x v="0"/>
    <x v="0"/>
    <n v="1027"/>
    <x v="7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x v="8"/>
    <b v="1"/>
    <s v="technology/hardware"/>
    <x v="0"/>
    <x v="0"/>
    <n v="257"/>
    <x v="8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x v="9"/>
    <b v="1"/>
    <s v="technology/hardware"/>
    <x v="0"/>
    <x v="0"/>
    <n v="191"/>
    <x v="9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x v="10"/>
    <b v="1"/>
    <s v="photography/photobooks"/>
    <x v="2"/>
    <x v="3"/>
    <n v="157"/>
    <x v="1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x v="11"/>
    <b v="1"/>
    <s v="technology/hardware"/>
    <x v="0"/>
    <x v="0"/>
    <n v="820"/>
    <x v="11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x v="12"/>
    <b v="1"/>
    <s v="technology/hardware"/>
    <x v="0"/>
    <x v="0"/>
    <n v="317"/>
    <x v="12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x v="13"/>
    <b v="1"/>
    <s v="technology/hardware"/>
    <x v="0"/>
    <x v="0"/>
    <n v="699"/>
    <x v="13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x v="14"/>
    <b v="1"/>
    <s v="technology/hardware"/>
    <x v="0"/>
    <x v="0"/>
    <n v="34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x v="15"/>
    <b v="0"/>
    <s v="technology/space exploration"/>
    <x v="0"/>
    <x v="4"/>
    <n v="34"/>
    <x v="15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x v="16"/>
    <b v="1"/>
    <s v="technology/hardware"/>
    <x v="0"/>
    <x v="0"/>
    <n v="12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x v="17"/>
    <b v="1"/>
    <s v="technology/hardware"/>
    <x v="0"/>
    <x v="0"/>
    <n v="788"/>
    <x v="17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x v="18"/>
    <b v="1"/>
    <s v="technology/space exploration"/>
    <x v="0"/>
    <x v="4"/>
    <n v="2791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x v="19"/>
    <b v="1"/>
    <s v="technology/hardware"/>
    <x v="0"/>
    <x v="0"/>
    <n v="387"/>
    <x v="19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x v="20"/>
    <b v="1"/>
    <s v="technology/wearables"/>
    <x v="0"/>
    <x v="1"/>
    <n v="1460"/>
    <x v="20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x v="21"/>
    <b v="1"/>
    <s v="games/tabletop games"/>
    <x v="3"/>
    <x v="5"/>
    <n v="951"/>
    <x v="21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x v="22"/>
    <b v="1"/>
    <s v="games/tabletop games"/>
    <x v="3"/>
    <x v="5"/>
    <n v="975"/>
    <x v="22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x v="23"/>
    <b v="1"/>
    <s v="technology/hardware"/>
    <x v="0"/>
    <x v="0"/>
    <n v="260"/>
    <x v="23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x v="24"/>
    <b v="1"/>
    <s v="technology/hardware"/>
    <x v="0"/>
    <x v="0"/>
    <n v="115"/>
    <x v="24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x v="25"/>
    <b v="1"/>
    <s v="technology/hardware"/>
    <x v="0"/>
    <x v="0"/>
    <n v="382"/>
    <x v="25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x v="26"/>
    <b v="1"/>
    <s v="technology/hardware"/>
    <x v="0"/>
    <x v="0"/>
    <n v="207"/>
    <x v="26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x v="27"/>
    <b v="0"/>
    <s v="technology/gadgets"/>
    <x v="0"/>
    <x v="6"/>
    <n v="53"/>
    <x v="27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x v="28"/>
    <b v="1"/>
    <s v="games/tabletop games"/>
    <x v="3"/>
    <x v="5"/>
    <n v="1015"/>
    <x v="28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x v="29"/>
    <b v="1"/>
    <s v="technology/hardware"/>
    <x v="0"/>
    <x v="0"/>
    <n v="402"/>
    <x v="29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x v="30"/>
    <b v="1"/>
    <s v="games/tabletop games"/>
    <x v="3"/>
    <x v="5"/>
    <n v="94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x v="31"/>
    <b v="1"/>
    <s v="technology/hardware"/>
    <x v="0"/>
    <x v="0"/>
    <n v="485"/>
    <x v="3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x v="32"/>
    <b v="1"/>
    <s v="food/small batch"/>
    <x v="4"/>
    <x v="7"/>
    <n v="526"/>
    <x v="32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x v="33"/>
    <b v="1"/>
    <s v="games/tabletop games"/>
    <x v="3"/>
    <x v="5"/>
    <n v="720"/>
    <x v="33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x v="34"/>
    <b v="1"/>
    <s v="technology/hardware"/>
    <x v="0"/>
    <x v="0"/>
    <n v="355"/>
    <x v="34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x v="35"/>
    <b v="1"/>
    <s v="technology/hardware"/>
    <x v="0"/>
    <x v="0"/>
    <n v="353"/>
    <x v="35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x v="36"/>
    <b v="1"/>
    <s v="technology/hardware"/>
    <x v="0"/>
    <x v="0"/>
    <n v="294"/>
    <x v="36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x v="37"/>
    <b v="1"/>
    <s v="film &amp; video/documentary"/>
    <x v="5"/>
    <x v="8"/>
    <n v="114"/>
    <x v="37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x v="38"/>
    <b v="1"/>
    <s v="technology/hardware"/>
    <x v="0"/>
    <x v="0"/>
    <n v="1705"/>
    <x v="38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x v="39"/>
    <b v="1"/>
    <s v="technology/hardware"/>
    <x v="0"/>
    <x v="0"/>
    <n v="136"/>
    <x v="39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x v="40"/>
    <b v="1"/>
    <s v="theater/spaces"/>
    <x v="6"/>
    <x v="9"/>
    <n v="147"/>
    <x v="4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x v="41"/>
    <b v="1"/>
    <s v="film &amp; video/documentary"/>
    <x v="5"/>
    <x v="8"/>
    <n v="113"/>
    <x v="41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x v="42"/>
    <b v="1"/>
    <s v="technology/hardware"/>
    <x v="0"/>
    <x v="0"/>
    <n v="211"/>
    <x v="42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x v="43"/>
    <b v="1"/>
    <s v="technology/hardware"/>
    <x v="0"/>
    <x v="0"/>
    <n v="1678"/>
    <x v="43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x v="44"/>
    <b v="1"/>
    <s v="technology/hardware"/>
    <x v="0"/>
    <x v="0"/>
    <n v="399"/>
    <x v="44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x v="45"/>
    <b v="1"/>
    <s v="technology/hardware"/>
    <x v="0"/>
    <x v="0"/>
    <n v="161"/>
    <x v="45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x v="46"/>
    <b v="1"/>
    <s v="technology/hardware"/>
    <x v="0"/>
    <x v="0"/>
    <n v="201"/>
    <x v="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x v="47"/>
    <b v="1"/>
    <s v="theater/spaces"/>
    <x v="6"/>
    <x v="9"/>
    <n v="102"/>
    <x v="47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x v="48"/>
    <b v="1"/>
    <s v="technology/hardware"/>
    <x v="0"/>
    <x v="0"/>
    <n v="153"/>
    <x v="4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x v="49"/>
    <b v="1"/>
    <s v="technology/hardware"/>
    <x v="0"/>
    <x v="0"/>
    <n v="305"/>
    <x v="49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x v="50"/>
    <b v="0"/>
    <s v="film &amp; video/drama"/>
    <x v="5"/>
    <x v="10"/>
    <n v="51"/>
    <x v="5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x v="51"/>
    <b v="0"/>
    <s v="technology/wearables"/>
    <x v="0"/>
    <x v="1"/>
    <n v="75"/>
    <x v="5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x v="52"/>
    <b v="1"/>
    <s v="film &amp; video/documentary"/>
    <x v="5"/>
    <x v="8"/>
    <n v="147"/>
    <x v="5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x v="53"/>
    <b v="1"/>
    <s v="technology/hardware"/>
    <x v="0"/>
    <x v="0"/>
    <n v="285"/>
    <x v="53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x v="54"/>
    <b v="1"/>
    <s v="film &amp; video/documentary"/>
    <x v="5"/>
    <x v="8"/>
    <n v="109"/>
    <x v="54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x v="55"/>
    <b v="1"/>
    <s v="publishing/radio &amp; podcasts"/>
    <x v="1"/>
    <x v="2"/>
    <n v="456"/>
    <x v="55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x v="56"/>
    <b v="1"/>
    <s v="games/tabletop games"/>
    <x v="3"/>
    <x v="5"/>
    <n v="1360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x v="57"/>
    <b v="1"/>
    <s v="games/tabletop games"/>
    <x v="3"/>
    <x v="5"/>
    <n v="1081"/>
    <x v="57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x v="58"/>
    <b v="1"/>
    <s v="technology/hardware"/>
    <x v="0"/>
    <x v="0"/>
    <n v="148"/>
    <x v="58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x v="59"/>
    <b v="1"/>
    <s v="technology/hardware"/>
    <x v="0"/>
    <x v="0"/>
    <n v="125"/>
    <x v="59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x v="60"/>
    <b v="1"/>
    <s v="technology/hardware"/>
    <x v="0"/>
    <x v="0"/>
    <n v="248"/>
    <x v="60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x v="61"/>
    <b v="1"/>
    <s v="film &amp; video/documentary"/>
    <x v="5"/>
    <x v="8"/>
    <n v="182"/>
    <x v="61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x v="62"/>
    <b v="1"/>
    <s v="technology/hardware"/>
    <x v="0"/>
    <x v="0"/>
    <n v="120"/>
    <x v="62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x v="63"/>
    <b v="1"/>
    <s v="technology/hardware"/>
    <x v="0"/>
    <x v="0"/>
    <n v="234"/>
    <x v="6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x v="64"/>
    <b v="1"/>
    <s v="film &amp; video/documentary"/>
    <x v="5"/>
    <x v="8"/>
    <n v="156"/>
    <x v="64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x v="65"/>
    <b v="1"/>
    <s v="technology/hardware"/>
    <x v="0"/>
    <x v="0"/>
    <n v="579"/>
    <x v="65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x v="66"/>
    <b v="0"/>
    <s v="technology/wearables"/>
    <x v="0"/>
    <x v="1"/>
    <n v="58"/>
    <x v="66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x v="67"/>
    <b v="1"/>
    <s v="technology/hardware"/>
    <x v="0"/>
    <x v="0"/>
    <n v="115"/>
    <x v="67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x v="10"/>
    <b v="1"/>
    <s v="film &amp; video/documentary"/>
    <x v="5"/>
    <x v="8"/>
    <n v="113"/>
    <x v="6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x v="68"/>
    <b v="1"/>
    <s v="theater/spaces"/>
    <x v="6"/>
    <x v="9"/>
    <n v="113"/>
    <x v="6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x v="69"/>
    <b v="1"/>
    <s v="technology/hardware"/>
    <x v="0"/>
    <x v="0"/>
    <n v="1105"/>
    <x v="7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x v="70"/>
    <b v="1"/>
    <s v="technology/space exploration"/>
    <x v="0"/>
    <x v="4"/>
    <n v="1379"/>
    <x v="71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x v="71"/>
    <b v="1"/>
    <s v="technology/hardware"/>
    <x v="0"/>
    <x v="0"/>
    <n v="217"/>
    <x v="72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x v="72"/>
    <b v="1"/>
    <s v="technology/space exploration"/>
    <x v="0"/>
    <x v="4"/>
    <n v="107"/>
    <x v="73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x v="73"/>
    <b v="0"/>
    <s v="technology/wearables"/>
    <x v="0"/>
    <x v="1"/>
    <n v="82"/>
    <x v="74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x v="74"/>
    <b v="1"/>
    <s v="technology/space exploration"/>
    <x v="0"/>
    <x v="4"/>
    <n v="304"/>
    <x v="75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x v="75"/>
    <b v="1"/>
    <s v="technology/hardware"/>
    <x v="0"/>
    <x v="0"/>
    <n v="212"/>
    <x v="76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x v="76"/>
    <b v="1"/>
    <s v="technology/wearables"/>
    <x v="0"/>
    <x v="1"/>
    <n v="141"/>
    <x v="77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x v="77"/>
    <b v="1"/>
    <s v="games/tabletop games"/>
    <x v="3"/>
    <x v="5"/>
    <n v="2647"/>
    <x v="78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x v="78"/>
    <b v="1"/>
    <s v="technology/hardware"/>
    <x v="0"/>
    <x v="0"/>
    <n v="106"/>
    <x v="79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x v="79"/>
    <b v="1"/>
    <s v="food/small batch"/>
    <x v="4"/>
    <x v="7"/>
    <n v="521"/>
    <x v="8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x v="80"/>
    <b v="1"/>
    <s v="technology/hardware"/>
    <x v="0"/>
    <x v="0"/>
    <n v="103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x v="81"/>
    <b v="1"/>
    <s v="theater/plays"/>
    <x v="6"/>
    <x v="11"/>
    <n v="101"/>
    <x v="82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x v="82"/>
    <b v="1"/>
    <s v="technology/hardware"/>
    <x v="0"/>
    <x v="0"/>
    <n v="1436"/>
    <x v="83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x v="83"/>
    <b v="1"/>
    <s v="theater/plays"/>
    <x v="6"/>
    <x v="11"/>
    <n v="100"/>
    <x v="84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x v="84"/>
    <b v="1"/>
    <s v="film &amp; video/documentary"/>
    <x v="5"/>
    <x v="8"/>
    <n v="132"/>
    <x v="85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x v="85"/>
    <b v="0"/>
    <s v="technology/wearables"/>
    <x v="0"/>
    <x v="1"/>
    <n v="56"/>
    <x v="86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x v="86"/>
    <b v="1"/>
    <s v="technology/hardware"/>
    <x v="0"/>
    <x v="0"/>
    <n v="201"/>
    <x v="87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x v="87"/>
    <b v="1"/>
    <s v="technology/hardware"/>
    <x v="0"/>
    <x v="0"/>
    <n v="32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x v="88"/>
    <b v="1"/>
    <s v="technology/space exploration"/>
    <x v="0"/>
    <x v="4"/>
    <n v="144"/>
    <x v="89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x v="89"/>
    <b v="1"/>
    <s v="games/tabletop games"/>
    <x v="3"/>
    <x v="5"/>
    <n v="1857"/>
    <x v="90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x v="90"/>
    <b v="1"/>
    <s v="theater/spaces"/>
    <x v="6"/>
    <x v="9"/>
    <n v="154"/>
    <x v="91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x v="91"/>
    <b v="1"/>
    <s v="technology/hardware"/>
    <x v="0"/>
    <x v="0"/>
    <n v="922"/>
    <x v="92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x v="92"/>
    <b v="1"/>
    <s v="photography/photobooks"/>
    <x v="2"/>
    <x v="3"/>
    <n v="166"/>
    <x v="9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x v="93"/>
    <b v="1"/>
    <s v="film &amp; video/documentary"/>
    <x v="5"/>
    <x v="8"/>
    <n v="101"/>
    <x v="94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x v="94"/>
    <b v="0"/>
    <s v="theater/spaces"/>
    <x v="6"/>
    <x v="9"/>
    <n v="68"/>
    <x v="95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x v="95"/>
    <b v="0"/>
    <s v="technology/wearables"/>
    <x v="0"/>
    <x v="1"/>
    <n v="85"/>
    <x v="96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x v="96"/>
    <b v="1"/>
    <s v="technology/hardware"/>
    <x v="0"/>
    <x v="0"/>
    <n v="118"/>
    <x v="97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x v="97"/>
    <b v="1"/>
    <s v="film &amp; video/documentary"/>
    <x v="5"/>
    <x v="8"/>
    <n v="214"/>
    <x v="9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x v="81"/>
    <b v="0"/>
    <s v="technology/wearables"/>
    <x v="0"/>
    <x v="1"/>
    <n v="32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x v="98"/>
    <b v="1"/>
    <s v="technology/hardware"/>
    <x v="0"/>
    <x v="0"/>
    <n v="199"/>
    <x v="10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x v="99"/>
    <b v="1"/>
    <s v="music/indie rock"/>
    <x v="7"/>
    <x v="12"/>
    <n v="429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x v="100"/>
    <b v="1"/>
    <s v="technology/hardware"/>
    <x v="0"/>
    <x v="0"/>
    <n v="111"/>
    <x v="10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x v="101"/>
    <b v="1"/>
    <s v="film &amp; video/documentary"/>
    <x v="5"/>
    <x v="8"/>
    <n v="104"/>
    <x v="103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x v="102"/>
    <b v="1"/>
    <s v="music/electronic music"/>
    <x v="7"/>
    <x v="13"/>
    <n v="110"/>
    <x v="10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x v="103"/>
    <b v="1"/>
    <s v="technology/hardware"/>
    <x v="0"/>
    <x v="0"/>
    <n v="153"/>
    <x v="105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x v="104"/>
    <b v="1"/>
    <s v="film &amp; video/documentary"/>
    <x v="5"/>
    <x v="8"/>
    <n v="102"/>
    <x v="10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x v="78"/>
    <b v="1"/>
    <s v="games/tabletop games"/>
    <x v="3"/>
    <x v="5"/>
    <n v="381"/>
    <x v="107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x v="105"/>
    <b v="1"/>
    <s v="technology/hardware"/>
    <x v="0"/>
    <x v="0"/>
    <n v="304"/>
    <x v="108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x v="106"/>
    <b v="1"/>
    <s v="technology/hardware"/>
    <x v="0"/>
    <x v="0"/>
    <n v="375"/>
    <x v="1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x v="107"/>
    <b v="1"/>
    <s v="technology/wearables"/>
    <x v="0"/>
    <x v="1"/>
    <n v="300"/>
    <x v="11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x v="108"/>
    <b v="1"/>
    <s v="technology/hardware"/>
    <x v="0"/>
    <x v="0"/>
    <n v="226"/>
    <x v="111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x v="109"/>
    <b v="1"/>
    <s v="technology/hardware"/>
    <x v="0"/>
    <x v="0"/>
    <n v="370"/>
    <x v="11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x v="110"/>
    <b v="1"/>
    <s v="technology/hardware"/>
    <x v="0"/>
    <x v="0"/>
    <n v="246"/>
    <x v="113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x v="111"/>
    <b v="1"/>
    <s v="food/small batch"/>
    <x v="4"/>
    <x v="7"/>
    <n v="29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x v="112"/>
    <b v="0"/>
    <s v="technology/wearables"/>
    <x v="0"/>
    <x v="1"/>
    <n v="65"/>
    <x v="115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x v="113"/>
    <b v="1"/>
    <s v="film &amp; video/documentary"/>
    <x v="5"/>
    <x v="8"/>
    <n v="110"/>
    <x v="116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x v="114"/>
    <b v="1"/>
    <s v="technology/hardware"/>
    <x v="0"/>
    <x v="0"/>
    <n v="198"/>
    <x v="117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x v="115"/>
    <b v="1"/>
    <s v="games/tabletop games"/>
    <x v="3"/>
    <x v="5"/>
    <n v="452"/>
    <x v="118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x v="116"/>
    <b v="1"/>
    <s v="film &amp; video/documentary"/>
    <x v="5"/>
    <x v="8"/>
    <n v="133"/>
    <x v="119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x v="117"/>
    <b v="1"/>
    <s v="technology/hardware"/>
    <x v="0"/>
    <x v="0"/>
    <n v="102"/>
    <x v="12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x v="118"/>
    <b v="0"/>
    <s v="music/faith"/>
    <x v="7"/>
    <x v="14"/>
    <n v="101"/>
    <x v="121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x v="119"/>
    <b v="1"/>
    <s v="photography/photobooks"/>
    <x v="2"/>
    <x v="3"/>
    <n v="145"/>
    <x v="122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x v="120"/>
    <b v="1"/>
    <s v="photography/photobooks"/>
    <x v="2"/>
    <x v="3"/>
    <n v="130"/>
    <x v="12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x v="121"/>
    <b v="1"/>
    <s v="technology/hardware"/>
    <x v="0"/>
    <x v="0"/>
    <n v="128"/>
    <x v="124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x v="122"/>
    <b v="1"/>
    <s v="games/tabletop games"/>
    <x v="3"/>
    <x v="5"/>
    <n v="353"/>
    <x v="12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x v="123"/>
    <b v="1"/>
    <s v="film &amp; video/documentary"/>
    <x v="5"/>
    <x v="8"/>
    <n v="109"/>
    <x v="126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x v="124"/>
    <b v="1"/>
    <s v="photography/photobooks"/>
    <x v="2"/>
    <x v="3"/>
    <n v="139"/>
    <x v="127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x v="125"/>
    <b v="1"/>
    <s v="theater/spaces"/>
    <x v="6"/>
    <x v="9"/>
    <n v="172"/>
    <x v="128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x v="19"/>
    <b v="1"/>
    <s v="technology/hardware"/>
    <x v="0"/>
    <x v="0"/>
    <n v="120"/>
    <x v="129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x v="126"/>
    <b v="1"/>
    <s v="technology/hardware"/>
    <x v="0"/>
    <x v="0"/>
    <n v="120"/>
    <x v="13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x v="19"/>
    <b v="1"/>
    <s v="music/rock"/>
    <x v="7"/>
    <x v="15"/>
    <n v="200"/>
    <x v="1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x v="127"/>
    <b v="1"/>
    <s v="publishing/radio &amp; podcasts"/>
    <x v="1"/>
    <x v="2"/>
    <n v="117"/>
    <x v="132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x v="128"/>
    <b v="1"/>
    <s v="technology/hardware"/>
    <x v="0"/>
    <x v="0"/>
    <n v="145"/>
    <x v="133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x v="129"/>
    <b v="1"/>
    <s v="technology/hardware"/>
    <x v="0"/>
    <x v="0"/>
    <n v="116"/>
    <x v="13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x v="130"/>
    <b v="1"/>
    <s v="film &amp; video/documentary"/>
    <x v="5"/>
    <x v="8"/>
    <n v="191"/>
    <x v="135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x v="131"/>
    <b v="0"/>
    <s v="technology/wearables"/>
    <x v="0"/>
    <x v="1"/>
    <n v="23"/>
    <x v="136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x v="132"/>
    <b v="1"/>
    <s v="games/tabletop games"/>
    <x v="3"/>
    <x v="5"/>
    <n v="283"/>
    <x v="137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x v="133"/>
    <b v="1"/>
    <s v="technology/hardware"/>
    <x v="0"/>
    <x v="0"/>
    <n v="1132"/>
    <x v="138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x v="134"/>
    <b v="1"/>
    <s v="technology/hardware"/>
    <x v="0"/>
    <x v="0"/>
    <n v="281"/>
    <x v="139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x v="135"/>
    <b v="1"/>
    <s v="theater/plays"/>
    <x v="6"/>
    <x v="11"/>
    <n v="160"/>
    <x v="140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x v="136"/>
    <b v="1"/>
    <s v="film &amp; video/documentary"/>
    <x v="5"/>
    <x v="8"/>
    <n v="110"/>
    <x v="141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x v="59"/>
    <b v="1"/>
    <s v="film &amp; video/documentary"/>
    <x v="5"/>
    <x v="8"/>
    <n v="100"/>
    <x v="142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x v="137"/>
    <b v="1"/>
    <s v="film &amp; video/television"/>
    <x v="5"/>
    <x v="16"/>
    <n v="123"/>
    <x v="143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x v="138"/>
    <b v="1"/>
    <s v="publishing/nonfiction"/>
    <x v="1"/>
    <x v="17"/>
    <n v="114"/>
    <x v="14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x v="139"/>
    <b v="1"/>
    <s v="technology/hardware"/>
    <x v="0"/>
    <x v="0"/>
    <n v="108"/>
    <x v="145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x v="140"/>
    <b v="1"/>
    <s v="games/tabletop games"/>
    <x v="3"/>
    <x v="5"/>
    <n v="537"/>
    <x v="146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x v="110"/>
    <b v="0"/>
    <s v="technology/wearables"/>
    <x v="0"/>
    <x v="1"/>
    <n v="79"/>
    <x v="14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x v="141"/>
    <b v="1"/>
    <s v="games/tabletop games"/>
    <x v="3"/>
    <x v="5"/>
    <n v="133"/>
    <x v="148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x v="142"/>
    <b v="1"/>
    <s v="technology/hardware"/>
    <x v="0"/>
    <x v="0"/>
    <n v="106"/>
    <x v="149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x v="143"/>
    <b v="1"/>
    <s v="theater/spaces"/>
    <x v="6"/>
    <x v="9"/>
    <n v="131"/>
    <x v="15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x v="144"/>
    <b v="1"/>
    <s v="film &amp; video/documentary"/>
    <x v="5"/>
    <x v="8"/>
    <n v="104"/>
    <x v="15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x v="145"/>
    <b v="1"/>
    <s v="film &amp; video/documentary"/>
    <x v="5"/>
    <x v="8"/>
    <n v="104"/>
    <x v="152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x v="146"/>
    <b v="1"/>
    <s v="film &amp; video/documentary"/>
    <x v="5"/>
    <x v="8"/>
    <n v="103"/>
    <x v="15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x v="147"/>
    <b v="1"/>
    <s v="film &amp; video/documentary"/>
    <x v="5"/>
    <x v="8"/>
    <n v="103"/>
    <x v="154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x v="148"/>
    <b v="1"/>
    <s v="theater/spaces"/>
    <x v="6"/>
    <x v="9"/>
    <n v="103"/>
    <x v="155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x v="149"/>
    <b v="1"/>
    <s v="theater/plays"/>
    <x v="6"/>
    <x v="11"/>
    <n v="12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x v="150"/>
    <b v="0"/>
    <s v="technology/wearables"/>
    <x v="0"/>
    <x v="1"/>
    <n v="102"/>
    <x v="157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x v="151"/>
    <b v="1"/>
    <s v="photography/photobooks"/>
    <x v="2"/>
    <x v="3"/>
    <n v="254"/>
    <x v="158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x v="152"/>
    <b v="1"/>
    <s v="theater/spaces"/>
    <x v="6"/>
    <x v="9"/>
    <n v="102"/>
    <x v="15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x v="153"/>
    <b v="1"/>
    <s v="music/indie rock"/>
    <x v="7"/>
    <x v="12"/>
    <n v="101"/>
    <x v="160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x v="154"/>
    <b v="1"/>
    <s v="technology/hardware"/>
    <x v="0"/>
    <x v="0"/>
    <n v="168"/>
    <x v="161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x v="155"/>
    <b v="1"/>
    <s v="film &amp; video/documentary"/>
    <x v="5"/>
    <x v="8"/>
    <n v="125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x v="156"/>
    <b v="1"/>
    <s v="music/rock"/>
    <x v="7"/>
    <x v="15"/>
    <n v="119"/>
    <x v="163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x v="157"/>
    <b v="1"/>
    <s v="photography/photobooks"/>
    <x v="2"/>
    <x v="3"/>
    <n v="199"/>
    <x v="16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x v="158"/>
    <b v="1"/>
    <s v="film &amp; video/television"/>
    <x v="5"/>
    <x v="16"/>
    <n v="165"/>
    <x v="165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x v="159"/>
    <b v="1"/>
    <s v="technology/hardware"/>
    <x v="0"/>
    <x v="0"/>
    <n v="493"/>
    <x v="166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x v="160"/>
    <b v="1"/>
    <s v="technology/hardware"/>
    <x v="0"/>
    <x v="0"/>
    <n v="196"/>
    <x v="167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x v="161"/>
    <b v="1"/>
    <s v="music/indie rock"/>
    <x v="7"/>
    <x v="12"/>
    <n v="101"/>
    <x v="168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x v="162"/>
    <b v="1"/>
    <s v="publishing/radio &amp; podcasts"/>
    <x v="1"/>
    <x v="2"/>
    <n v="108"/>
    <x v="16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x v="163"/>
    <b v="1"/>
    <s v="technology/wearables"/>
    <x v="0"/>
    <x v="1"/>
    <n v="119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x v="164"/>
    <b v="1"/>
    <s v="technology/hardware"/>
    <x v="0"/>
    <x v="0"/>
    <n v="473"/>
    <x v="171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x v="165"/>
    <b v="1"/>
    <s v="photography/photobooks"/>
    <x v="2"/>
    <x v="3"/>
    <n v="135"/>
    <x v="172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x v="166"/>
    <b v="0"/>
    <s v="games/video games"/>
    <x v="3"/>
    <x v="18"/>
    <n v="63"/>
    <x v="173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x v="167"/>
    <b v="1"/>
    <s v="theater/spaces"/>
    <x v="6"/>
    <x v="9"/>
    <n v="233"/>
    <x v="174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x v="168"/>
    <b v="1"/>
    <s v="theater/musical"/>
    <x v="6"/>
    <x v="19"/>
    <n v="102"/>
    <x v="175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x v="169"/>
    <b v="1"/>
    <s v="publishing/radio &amp; podcasts"/>
    <x v="1"/>
    <x v="2"/>
    <n v="115"/>
    <x v="176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x v="114"/>
    <b v="1"/>
    <s v="technology/hardware"/>
    <x v="0"/>
    <x v="0"/>
    <n v="170"/>
    <x v="177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x v="170"/>
    <b v="1"/>
    <s v="film &amp; video/documentary"/>
    <x v="5"/>
    <x v="8"/>
    <n v="101"/>
    <x v="178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x v="171"/>
    <b v="1"/>
    <s v="theater/spaces"/>
    <x v="6"/>
    <x v="9"/>
    <n v="113"/>
    <x v="17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x v="172"/>
    <b v="1"/>
    <s v="games/tabletop games"/>
    <x v="3"/>
    <x v="5"/>
    <n v="1802"/>
    <x v="18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x v="173"/>
    <b v="1"/>
    <s v="technology/hardware"/>
    <x v="0"/>
    <x v="0"/>
    <n v="179"/>
    <x v="181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x v="39"/>
    <b v="1"/>
    <s v="film &amp; video/documentary"/>
    <x v="5"/>
    <x v="8"/>
    <n v="112"/>
    <x v="182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x v="174"/>
    <b v="1"/>
    <s v="technology/wearables"/>
    <x v="0"/>
    <x v="1"/>
    <n v="127"/>
    <x v="183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x v="175"/>
    <b v="1"/>
    <s v="film &amp; video/documentary"/>
    <x v="5"/>
    <x v="8"/>
    <n v="12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x v="176"/>
    <b v="1"/>
    <s v="film &amp; video/documentary"/>
    <x v="5"/>
    <x v="8"/>
    <n v="127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x v="177"/>
    <b v="1"/>
    <s v="technology/hardware"/>
    <x v="0"/>
    <x v="0"/>
    <n v="143"/>
    <x v="186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x v="178"/>
    <b v="0"/>
    <s v="technology/wearables"/>
    <x v="0"/>
    <x v="1"/>
    <n v="22"/>
    <x v="187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x v="179"/>
    <b v="1"/>
    <s v="film &amp; video/documentary"/>
    <x v="5"/>
    <x v="8"/>
    <n v="107"/>
    <x v="18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x v="180"/>
    <b v="1"/>
    <s v="food/small batch"/>
    <x v="4"/>
    <x v="7"/>
    <n v="106"/>
    <x v="189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x v="181"/>
    <b v="0"/>
    <s v="technology/space exploration"/>
    <x v="0"/>
    <x v="4"/>
    <n v="8"/>
    <x v="190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x v="182"/>
    <b v="0"/>
    <s v="theater/spaces"/>
    <x v="6"/>
    <x v="9"/>
    <n v="12"/>
    <x v="191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x v="183"/>
    <b v="1"/>
    <s v="film &amp; video/documentary"/>
    <x v="5"/>
    <x v="8"/>
    <n v="105"/>
    <x v="192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x v="184"/>
    <b v="0"/>
    <s v="theater/spaces"/>
    <x v="6"/>
    <x v="9"/>
    <n v="104"/>
    <x v="193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x v="185"/>
    <b v="1"/>
    <s v="film &amp; video/documentary"/>
    <x v="5"/>
    <x v="8"/>
    <n v="113"/>
    <x v="19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x v="186"/>
    <b v="0"/>
    <s v="theater/spaces"/>
    <x v="6"/>
    <x v="9"/>
    <n v="20"/>
    <x v="195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x v="187"/>
    <b v="1"/>
    <s v="film &amp; video/documentary"/>
    <x v="5"/>
    <x v="8"/>
    <n v="116"/>
    <x v="196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x v="13"/>
    <b v="1"/>
    <s v="film &amp; video/documentary"/>
    <x v="5"/>
    <x v="8"/>
    <n v="150"/>
    <x v="197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x v="188"/>
    <b v="1"/>
    <s v="food/small batch"/>
    <x v="4"/>
    <x v="7"/>
    <n v="203"/>
    <x v="198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x v="189"/>
    <b v="0"/>
    <s v="technology/wearables"/>
    <x v="0"/>
    <x v="1"/>
    <n v="40"/>
    <x v="199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x v="190"/>
    <b v="1"/>
    <s v="film &amp; video/television"/>
    <x v="5"/>
    <x v="16"/>
    <n v="183"/>
    <x v="20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x v="191"/>
    <b v="1"/>
    <s v="photography/photobooks"/>
    <x v="2"/>
    <x v="3"/>
    <n v="322"/>
    <x v="201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x v="145"/>
    <b v="1"/>
    <s v="theater/plays"/>
    <x v="6"/>
    <x v="11"/>
    <n v="100"/>
    <x v="20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x v="121"/>
    <b v="1"/>
    <s v="technology/hardware"/>
    <x v="0"/>
    <x v="0"/>
    <n v="819"/>
    <x v="203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x v="192"/>
    <b v="0"/>
    <s v="technology/wearables"/>
    <x v="0"/>
    <x v="1"/>
    <n v="42"/>
    <x v="204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x v="193"/>
    <b v="1"/>
    <s v="photography/photobooks"/>
    <x v="2"/>
    <x v="3"/>
    <n v="107"/>
    <x v="205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x v="66"/>
    <b v="1"/>
    <s v="theater/plays"/>
    <x v="6"/>
    <x v="11"/>
    <n v="114"/>
    <x v="206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x v="194"/>
    <b v="1"/>
    <s v="technology/hardware"/>
    <x v="0"/>
    <x v="0"/>
    <n v="114"/>
    <x v="207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x v="195"/>
    <b v="1"/>
    <s v="publishing/radio &amp; podcasts"/>
    <x v="1"/>
    <x v="2"/>
    <n v="662"/>
    <x v="208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x v="196"/>
    <b v="1"/>
    <s v="games/tabletop games"/>
    <x v="3"/>
    <x v="5"/>
    <n v="404"/>
    <x v="209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x v="197"/>
    <b v="1"/>
    <s v="technology/hardware"/>
    <x v="0"/>
    <x v="0"/>
    <n v="132"/>
    <x v="21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x v="198"/>
    <b v="1"/>
    <s v="photography/photobooks"/>
    <x v="2"/>
    <x v="3"/>
    <n v="786"/>
    <x v="211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x v="121"/>
    <b v="1"/>
    <s v="theater/spaces"/>
    <x v="6"/>
    <x v="9"/>
    <n v="112"/>
    <x v="212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x v="199"/>
    <b v="1"/>
    <s v="photography/photobooks"/>
    <x v="2"/>
    <x v="3"/>
    <n v="270"/>
    <x v="213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x v="200"/>
    <b v="1"/>
    <s v="technology/space exploration"/>
    <x v="0"/>
    <x v="4"/>
    <n v="326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x v="63"/>
    <b v="1"/>
    <s v="film &amp; video/documentary"/>
    <x v="5"/>
    <x v="8"/>
    <n v="111"/>
    <x v="215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x v="201"/>
    <b v="1"/>
    <s v="music/rock"/>
    <x v="7"/>
    <x v="15"/>
    <n v="155"/>
    <x v="216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x v="202"/>
    <b v="1"/>
    <s v="film &amp; video/documentary"/>
    <x v="5"/>
    <x v="8"/>
    <n v="101"/>
    <x v="217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x v="203"/>
    <b v="1"/>
    <s v="film &amp; video/television"/>
    <x v="5"/>
    <x v="16"/>
    <n v="109"/>
    <x v="218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x v="204"/>
    <b v="1"/>
    <s v="photography/photobooks"/>
    <x v="2"/>
    <x v="3"/>
    <n v="253"/>
    <x v="219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x v="205"/>
    <b v="1"/>
    <s v="film &amp; video/documentary"/>
    <x v="5"/>
    <x v="8"/>
    <n v="107"/>
    <x v="220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x v="206"/>
    <b v="1"/>
    <s v="technology/hardware"/>
    <x v="0"/>
    <x v="0"/>
    <n v="124"/>
    <x v="221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x v="157"/>
    <b v="1"/>
    <s v="film &amp; video/documentary"/>
    <x v="5"/>
    <x v="8"/>
    <n v="103"/>
    <x v="222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x v="207"/>
    <b v="1"/>
    <s v="film &amp; video/documentary"/>
    <x v="5"/>
    <x v="8"/>
    <n v="103"/>
    <x v="223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x v="208"/>
    <b v="1"/>
    <s v="food/small batch"/>
    <x v="4"/>
    <x v="7"/>
    <n v="102"/>
    <x v="224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x v="209"/>
    <b v="1"/>
    <s v="film &amp; video/documentary"/>
    <x v="5"/>
    <x v="8"/>
    <n v="10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x v="210"/>
    <b v="1"/>
    <s v="music/rock"/>
    <x v="7"/>
    <x v="15"/>
    <n v="118"/>
    <x v="226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x v="211"/>
    <b v="0"/>
    <s v="technology/wearables"/>
    <x v="0"/>
    <x v="1"/>
    <n v="35"/>
    <x v="227"/>
  </r>
  <r>
    <n v="2989"/>
    <s v="Let's Light Up The Gem!"/>
    <s v="Bring the movies back to Bethel, Maine."/>
    <x v="16"/>
    <n v="35307"/>
    <x v="0"/>
    <x v="0"/>
    <s v="USD"/>
    <n v="1450673940"/>
    <n v="1448756962"/>
    <b v="0"/>
    <x v="212"/>
    <b v="1"/>
    <s v="theater/spaces"/>
    <x v="6"/>
    <x v="9"/>
    <n v="177"/>
    <x v="228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x v="213"/>
    <b v="1"/>
    <s v="food/small batch"/>
    <x v="4"/>
    <x v="7"/>
    <n v="101"/>
    <x v="229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x v="214"/>
    <b v="1"/>
    <s v="theater/plays"/>
    <x v="6"/>
    <x v="11"/>
    <n v="101"/>
    <x v="230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x v="138"/>
    <b v="0"/>
    <s v="technology/wearables"/>
    <x v="0"/>
    <x v="1"/>
    <n v="59"/>
    <x v="23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x v="202"/>
    <b v="1"/>
    <s v="theater/plays"/>
    <x v="6"/>
    <x v="11"/>
    <n v="100"/>
    <x v="232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x v="215"/>
    <b v="1"/>
    <s v="games/tabletop games"/>
    <x v="3"/>
    <x v="5"/>
    <n v="185"/>
    <x v="233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x v="66"/>
    <b v="1"/>
    <s v="publishing/radio &amp; podcasts"/>
    <x v="1"/>
    <x v="2"/>
    <n v="139"/>
    <x v="234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x v="216"/>
    <b v="1"/>
    <s v="music/rock"/>
    <x v="7"/>
    <x v="15"/>
    <n v="139"/>
    <x v="23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x v="217"/>
    <b v="1"/>
    <s v="film &amp; video/documentary"/>
    <x v="5"/>
    <x v="8"/>
    <n v="102"/>
    <x v="236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x v="218"/>
    <b v="1"/>
    <s v="music/rock"/>
    <x v="7"/>
    <x v="15"/>
    <n v="105"/>
    <x v="237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x v="219"/>
    <b v="1"/>
    <s v="technology/hardware"/>
    <x v="0"/>
    <x v="0"/>
    <n v="226"/>
    <x v="238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x v="220"/>
    <b v="0"/>
    <s v="technology/wearables"/>
    <x v="0"/>
    <x v="1"/>
    <n v="34"/>
    <x v="239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x v="221"/>
    <b v="1"/>
    <s v="technology/hardware"/>
    <x v="0"/>
    <x v="0"/>
    <n v="421"/>
    <x v="24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x v="217"/>
    <b v="0"/>
    <s v="technology/gadgets"/>
    <x v="0"/>
    <x v="6"/>
    <n v="39"/>
    <x v="241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x v="190"/>
    <b v="1"/>
    <s v="technology/hardware"/>
    <x v="0"/>
    <x v="0"/>
    <n v="209"/>
    <x v="242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x v="222"/>
    <b v="1"/>
    <s v="publishing/radio &amp; podcasts"/>
    <x v="1"/>
    <x v="2"/>
    <n v="111"/>
    <x v="243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x v="223"/>
    <b v="1"/>
    <s v="technology/hardware"/>
    <x v="0"/>
    <x v="0"/>
    <n v="133"/>
    <x v="244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x v="224"/>
    <b v="1"/>
    <s v="publishing/radio &amp; podcasts"/>
    <x v="1"/>
    <x v="2"/>
    <n v="104"/>
    <x v="245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x v="225"/>
    <b v="1"/>
    <s v="publishing/nonfiction"/>
    <x v="1"/>
    <x v="17"/>
    <n v="132"/>
    <x v="246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x v="94"/>
    <b v="1"/>
    <s v="theater/spaces"/>
    <x v="6"/>
    <x v="9"/>
    <n v="110"/>
    <x v="247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x v="226"/>
    <b v="1"/>
    <s v="music/metal"/>
    <x v="7"/>
    <x v="20"/>
    <n v="118"/>
    <x v="248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x v="227"/>
    <b v="1"/>
    <s v="film &amp; video/television"/>
    <x v="5"/>
    <x v="16"/>
    <n v="131"/>
    <x v="249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x v="49"/>
    <b v="1"/>
    <s v="technology/space exploration"/>
    <x v="0"/>
    <x v="4"/>
    <n v="408"/>
    <x v="250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x v="228"/>
    <b v="1"/>
    <s v="technology/space exploration"/>
    <x v="0"/>
    <x v="4"/>
    <n v="141"/>
    <x v="25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x v="229"/>
    <b v="1"/>
    <s v="technology/wearables"/>
    <x v="0"/>
    <x v="1"/>
    <n v="267"/>
    <x v="252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x v="230"/>
    <b v="1"/>
    <s v="film &amp; video/documentary"/>
    <x v="5"/>
    <x v="8"/>
    <n v="229"/>
    <x v="253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x v="231"/>
    <b v="1"/>
    <s v="games/tabletop games"/>
    <x v="3"/>
    <x v="5"/>
    <n v="128"/>
    <x v="254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x v="232"/>
    <b v="1"/>
    <s v="film &amp; video/television"/>
    <x v="5"/>
    <x v="16"/>
    <n v="10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x v="233"/>
    <b v="1"/>
    <s v="theater/plays"/>
    <x v="6"/>
    <x v="11"/>
    <n v="103"/>
    <x v="256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x v="234"/>
    <b v="1"/>
    <s v="theater/spaces"/>
    <x v="6"/>
    <x v="9"/>
    <n v="265"/>
    <x v="257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x v="235"/>
    <b v="1"/>
    <s v="theater/spaces"/>
    <x v="6"/>
    <x v="9"/>
    <n v="127"/>
    <x v="258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x v="236"/>
    <b v="1"/>
    <s v="film &amp; video/documentary"/>
    <x v="5"/>
    <x v="8"/>
    <n v="106"/>
    <x v="259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x v="237"/>
    <b v="1"/>
    <s v="music/rock"/>
    <x v="7"/>
    <x v="15"/>
    <n v="105"/>
    <x v="260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x v="238"/>
    <b v="1"/>
    <s v="film &amp; video/documentary"/>
    <x v="5"/>
    <x v="8"/>
    <n v="105"/>
    <x v="26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x v="222"/>
    <b v="1"/>
    <s v="photography/photobooks"/>
    <x v="2"/>
    <x v="3"/>
    <n v="418"/>
    <x v="26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x v="239"/>
    <b v="1"/>
    <s v="technology/hardware"/>
    <x v="0"/>
    <x v="0"/>
    <n v="104"/>
    <x v="263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x v="231"/>
    <b v="1"/>
    <s v="technology/hardware"/>
    <x v="0"/>
    <x v="0"/>
    <n v="125"/>
    <x v="264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x v="240"/>
    <b v="0"/>
    <s v="games/video games"/>
    <x v="3"/>
    <x v="18"/>
    <n v="36"/>
    <x v="265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x v="241"/>
    <b v="1"/>
    <s v="theater/plays"/>
    <x v="6"/>
    <x v="11"/>
    <n v="103"/>
    <x v="26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x v="121"/>
    <b v="1"/>
    <s v="film &amp; video/television"/>
    <x v="5"/>
    <x v="16"/>
    <n v="309"/>
    <x v="267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x v="242"/>
    <b v="1"/>
    <s v="photography/photobooks"/>
    <x v="2"/>
    <x v="3"/>
    <n v="205"/>
    <x v="268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x v="170"/>
    <b v="0"/>
    <s v="technology/wearables"/>
    <x v="0"/>
    <x v="1"/>
    <n v="30"/>
    <x v="269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x v="243"/>
    <b v="1"/>
    <s v="food/small batch"/>
    <x v="4"/>
    <x v="7"/>
    <n v="102"/>
    <x v="270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x v="244"/>
    <b v="1"/>
    <s v="theater/plays"/>
    <x v="6"/>
    <x v="11"/>
    <n v="102"/>
    <x v="27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x v="245"/>
    <b v="1"/>
    <s v="film &amp; video/documentary"/>
    <x v="5"/>
    <x v="8"/>
    <n v="102"/>
    <x v="27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x v="246"/>
    <b v="1"/>
    <s v="film &amp; video/documentary"/>
    <x v="5"/>
    <x v="8"/>
    <n v="122"/>
    <x v="273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x v="247"/>
    <b v="1"/>
    <s v="music/rock"/>
    <x v="7"/>
    <x v="15"/>
    <n v="303833"/>
    <x v="274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x v="248"/>
    <b v="1"/>
    <s v="technology/hardware"/>
    <x v="0"/>
    <x v="0"/>
    <n v="202"/>
    <x v="275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x v="249"/>
    <b v="1"/>
    <s v="film &amp; video/documentary"/>
    <x v="5"/>
    <x v="8"/>
    <n v="101"/>
    <x v="276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x v="250"/>
    <b v="1"/>
    <s v="games/tabletop games"/>
    <x v="3"/>
    <x v="5"/>
    <n v="1212"/>
    <x v="277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x v="125"/>
    <b v="1"/>
    <s v="technology/hardware"/>
    <x v="0"/>
    <x v="0"/>
    <n v="202"/>
    <x v="278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x v="251"/>
    <b v="1"/>
    <s v="film &amp; video/documentary"/>
    <x v="5"/>
    <x v="8"/>
    <n v="101"/>
    <x v="279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x v="252"/>
    <b v="1"/>
    <s v="food/small batch"/>
    <x v="4"/>
    <x v="7"/>
    <n v="126"/>
    <x v="28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x v="253"/>
    <b v="1"/>
    <s v="technology/wearables"/>
    <x v="0"/>
    <x v="1"/>
    <n v="104"/>
    <x v="281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x v="254"/>
    <b v="0"/>
    <s v="film &amp; video/science fiction"/>
    <x v="5"/>
    <x v="21"/>
    <n v="23"/>
    <x v="28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x v="255"/>
    <b v="1"/>
    <s v="technology/hardware"/>
    <x v="0"/>
    <x v="0"/>
    <n v="30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x v="256"/>
    <b v="1"/>
    <s v="photography/photobooks"/>
    <x v="2"/>
    <x v="3"/>
    <n v="250"/>
    <x v="284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x v="59"/>
    <b v="1"/>
    <s v="theater/spaces"/>
    <x v="6"/>
    <x v="9"/>
    <n v="120"/>
    <x v="285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x v="257"/>
    <b v="1"/>
    <s v="theater/spaces"/>
    <x v="6"/>
    <x v="9"/>
    <n v="120"/>
    <x v="286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x v="258"/>
    <b v="1"/>
    <s v="film &amp; video/documentary"/>
    <x v="5"/>
    <x v="8"/>
    <n v="119"/>
    <x v="287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x v="259"/>
    <b v="1"/>
    <s v="theater/spaces"/>
    <x v="6"/>
    <x v="9"/>
    <n v="118"/>
    <x v="288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x v="260"/>
    <b v="1"/>
    <s v="film &amp; video/documentary"/>
    <x v="5"/>
    <x v="8"/>
    <n v="118"/>
    <x v="289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x v="104"/>
    <b v="1"/>
    <s v="film &amp; video/documentary"/>
    <x v="5"/>
    <x v="8"/>
    <n v="117"/>
    <x v="290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x v="261"/>
    <b v="1"/>
    <s v="theater/spaces"/>
    <x v="6"/>
    <x v="9"/>
    <n v="116"/>
    <x v="29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x v="262"/>
    <b v="0"/>
    <s v="technology/wearables"/>
    <x v="0"/>
    <x v="1"/>
    <n v="83"/>
    <x v="292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x v="263"/>
    <b v="1"/>
    <s v="technology/hardware"/>
    <x v="0"/>
    <x v="0"/>
    <n v="288"/>
    <x v="293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x v="264"/>
    <b v="1"/>
    <s v="games/tabletop games"/>
    <x v="3"/>
    <x v="5"/>
    <n v="103"/>
    <x v="294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x v="265"/>
    <b v="1"/>
    <s v="film &amp; video/documentary"/>
    <x v="5"/>
    <x v="8"/>
    <n v="115"/>
    <x v="295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x v="266"/>
    <b v="1"/>
    <s v="technology/space exploration"/>
    <x v="0"/>
    <x v="4"/>
    <n v="115"/>
    <x v="296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x v="267"/>
    <b v="1"/>
    <s v="film &amp; video/television"/>
    <x v="5"/>
    <x v="16"/>
    <n v="100"/>
    <x v="297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x v="155"/>
    <b v="1"/>
    <s v="games/tabletop games"/>
    <x v="3"/>
    <x v="5"/>
    <n v="285"/>
    <x v="298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x v="268"/>
    <b v="1"/>
    <s v="publishing/radio &amp; podcasts"/>
    <x v="1"/>
    <x v="2"/>
    <n v="189"/>
    <x v="299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x v="269"/>
    <b v="1"/>
    <s v="theater/spaces"/>
    <x v="6"/>
    <x v="9"/>
    <n v="113"/>
    <x v="3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x v="270"/>
    <b v="1"/>
    <s v="music/electronic music"/>
    <x v="7"/>
    <x v="13"/>
    <n v="704"/>
    <x v="301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x v="271"/>
    <b v="1"/>
    <s v="theater/spaces"/>
    <x v="6"/>
    <x v="9"/>
    <n v="351"/>
    <x v="302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x v="204"/>
    <b v="1"/>
    <s v="film &amp; video/documentary"/>
    <x v="5"/>
    <x v="8"/>
    <n v="117"/>
    <x v="303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x v="272"/>
    <b v="0"/>
    <s v="film &amp; video/drama"/>
    <x v="5"/>
    <x v="10"/>
    <n v="56"/>
    <x v="30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x v="273"/>
    <b v="1"/>
    <s v="photography/photobooks"/>
    <x v="2"/>
    <x v="3"/>
    <n v="120"/>
    <x v="305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x v="274"/>
    <b v="1"/>
    <s v="theater/spaces"/>
    <x v="6"/>
    <x v="9"/>
    <n v="110"/>
    <x v="306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x v="275"/>
    <b v="1"/>
    <s v="theater/plays"/>
    <x v="6"/>
    <x v="11"/>
    <n v="120"/>
    <x v="307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x v="137"/>
    <b v="1"/>
    <s v="photography/photobooks"/>
    <x v="2"/>
    <x v="3"/>
    <n v="136"/>
    <x v="308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x v="276"/>
    <b v="1"/>
    <s v="theater/spaces"/>
    <x v="6"/>
    <x v="9"/>
    <n v="1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x v="277"/>
    <b v="1"/>
    <s v="photography/photobooks"/>
    <x v="2"/>
    <x v="3"/>
    <n v="103"/>
    <x v="31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x v="278"/>
    <b v="1"/>
    <s v="film &amp; video/documentary"/>
    <x v="5"/>
    <x v="8"/>
    <n v="108"/>
    <x v="311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x v="261"/>
    <b v="1"/>
    <s v="film &amp; video/documentary"/>
    <x v="5"/>
    <x v="8"/>
    <n v="157"/>
    <x v="312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x v="279"/>
    <b v="1"/>
    <s v="photography/photobooks"/>
    <x v="2"/>
    <x v="3"/>
    <n v="106"/>
    <x v="31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x v="280"/>
    <b v="1"/>
    <s v="food/small batch"/>
    <x v="4"/>
    <x v="7"/>
    <n v="106"/>
    <x v="314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x v="233"/>
    <b v="1"/>
    <s v="film &amp; video/documentary"/>
    <x v="5"/>
    <x v="8"/>
    <n v="106"/>
    <x v="315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x v="281"/>
    <b v="1"/>
    <s v="food/small batch"/>
    <x v="4"/>
    <x v="7"/>
    <n v="106"/>
    <x v="31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x v="282"/>
    <b v="1"/>
    <s v="technology/wearables"/>
    <x v="0"/>
    <x v="1"/>
    <n v="106"/>
    <x v="317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x v="44"/>
    <b v="1"/>
    <s v="film &amp; video/documentary"/>
    <x v="5"/>
    <x v="8"/>
    <n v="176"/>
    <x v="31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x v="274"/>
    <b v="1"/>
    <s v="publishing/nonfiction"/>
    <x v="1"/>
    <x v="17"/>
    <n v="132"/>
    <x v="319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x v="283"/>
    <b v="1"/>
    <s v="film &amp; video/documentary"/>
    <x v="5"/>
    <x v="8"/>
    <n v="101"/>
    <x v="32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x v="284"/>
    <b v="0"/>
    <s v="technology/wearables"/>
    <x v="0"/>
    <x v="1"/>
    <n v="29"/>
    <x v="32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x v="285"/>
    <b v="1"/>
    <s v="technology/hardware"/>
    <x v="0"/>
    <x v="0"/>
    <n v="105"/>
    <x v="322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x v="286"/>
    <b v="1"/>
    <s v="technology/hardware"/>
    <x v="0"/>
    <x v="0"/>
    <n v="131"/>
    <x v="323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x v="265"/>
    <b v="1"/>
    <s v="music/pop"/>
    <x v="7"/>
    <x v="22"/>
    <n v="105"/>
    <x v="324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x v="287"/>
    <b v="1"/>
    <s v="film &amp; video/documentary"/>
    <x v="5"/>
    <x v="8"/>
    <n v="10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x v="60"/>
    <b v="1"/>
    <s v="film &amp; video/documentary"/>
    <x v="5"/>
    <x v="8"/>
    <n v="174"/>
    <x v="326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x v="190"/>
    <b v="1"/>
    <s v="photography/photobooks"/>
    <x v="2"/>
    <x v="3"/>
    <n v="159"/>
    <x v="327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x v="219"/>
    <b v="1"/>
    <s v="theater/musical"/>
    <x v="6"/>
    <x v="19"/>
    <n v="103"/>
    <x v="328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x v="288"/>
    <b v="1"/>
    <s v="music/indie rock"/>
    <x v="7"/>
    <x v="12"/>
    <n v="129"/>
    <x v="329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x v="129"/>
    <b v="0"/>
    <s v="technology/wearables"/>
    <x v="0"/>
    <x v="1"/>
    <n v="46"/>
    <x v="330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x v="289"/>
    <b v="1"/>
    <s v="film &amp; video/documentary"/>
    <x v="5"/>
    <x v="8"/>
    <n v="103"/>
    <x v="331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x v="290"/>
    <b v="1"/>
    <s v="music/rock"/>
    <x v="7"/>
    <x v="15"/>
    <n v="213"/>
    <x v="33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x v="265"/>
    <b v="1"/>
    <s v="food/small batch"/>
    <x v="4"/>
    <x v="7"/>
    <n v="102"/>
    <x v="33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x v="215"/>
    <b v="1"/>
    <s v="food/small batch"/>
    <x v="4"/>
    <x v="7"/>
    <n v="254"/>
    <x v="334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x v="291"/>
    <b v="1"/>
    <s v="film &amp; video/documentary"/>
    <x v="5"/>
    <x v="8"/>
    <n v="102"/>
    <x v="335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x v="292"/>
    <b v="1"/>
    <s v="theater/plays"/>
    <x v="6"/>
    <x v="11"/>
    <n v="102"/>
    <x v="336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x v="293"/>
    <b v="1"/>
    <s v="film &amp; video/documentary"/>
    <x v="5"/>
    <x v="8"/>
    <n v="105"/>
    <x v="337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x v="294"/>
    <b v="1"/>
    <s v="film &amp; video/documentary"/>
    <x v="5"/>
    <x v="8"/>
    <n v="101"/>
    <x v="338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x v="295"/>
    <b v="0"/>
    <s v="games/video games"/>
    <x v="3"/>
    <x v="18"/>
    <n v="5"/>
    <x v="339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x v="296"/>
    <b v="1"/>
    <s v="technology/wearables"/>
    <x v="0"/>
    <x v="1"/>
    <n v="101"/>
    <x v="34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x v="297"/>
    <b v="1"/>
    <s v="theater/spaces"/>
    <x v="6"/>
    <x v="9"/>
    <n v="100"/>
    <x v="34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x v="298"/>
    <b v="1"/>
    <s v="games/tabletop games"/>
    <x v="3"/>
    <x v="5"/>
    <n v="496"/>
    <x v="34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x v="299"/>
    <b v="0"/>
    <s v="technology/wearables"/>
    <x v="0"/>
    <x v="1"/>
    <n v="49"/>
    <x v="343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x v="300"/>
    <b v="0"/>
    <s v="film &amp; video/animation"/>
    <x v="5"/>
    <x v="23"/>
    <n v="25"/>
    <x v="34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x v="301"/>
    <b v="1"/>
    <s v="games/tabletop games"/>
    <x v="3"/>
    <x v="5"/>
    <n v="272"/>
    <x v="345"/>
  </r>
  <r>
    <n v="307"/>
    <s v="Grammar Revolution"/>
    <s v="Why is grammar important?"/>
    <x v="65"/>
    <n v="24490"/>
    <x v="0"/>
    <x v="0"/>
    <s v="USD"/>
    <n v="1360276801"/>
    <n v="1357684801"/>
    <b v="1"/>
    <x v="302"/>
    <b v="1"/>
    <s v="film &amp; video/documentary"/>
    <x v="5"/>
    <x v="8"/>
    <n v="111"/>
    <x v="346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x v="303"/>
    <b v="1"/>
    <s v="theater/plays"/>
    <x v="6"/>
    <x v="11"/>
    <n v="106"/>
    <x v="347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x v="304"/>
    <b v="1"/>
    <s v="music/rock"/>
    <x v="7"/>
    <x v="15"/>
    <n v="162"/>
    <x v="348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x v="211"/>
    <b v="1"/>
    <s v="games/tabletop games"/>
    <x v="3"/>
    <x v="5"/>
    <n v="243"/>
    <x v="349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x v="305"/>
    <b v="1"/>
    <s v="photography/photobooks"/>
    <x v="2"/>
    <x v="3"/>
    <n v="162"/>
    <x v="350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x v="306"/>
    <b v="1"/>
    <s v="photography/photobooks"/>
    <x v="2"/>
    <x v="3"/>
    <n v="484"/>
    <x v="35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x v="307"/>
    <b v="1"/>
    <s v="technology/hardware"/>
    <x v="0"/>
    <x v="0"/>
    <n v="127"/>
    <x v="352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x v="308"/>
    <b v="0"/>
    <s v="technology/wearables"/>
    <x v="0"/>
    <x v="1"/>
    <n v="7"/>
    <x v="353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x v="309"/>
    <b v="1"/>
    <s v="music/electronic music"/>
    <x v="7"/>
    <x v="13"/>
    <n v="119"/>
    <x v="354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x v="310"/>
    <b v="1"/>
    <s v="food/small batch"/>
    <x v="4"/>
    <x v="7"/>
    <n v="102"/>
    <x v="355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x v="292"/>
    <b v="1"/>
    <s v="theater/plays"/>
    <x v="6"/>
    <x v="11"/>
    <n v="118"/>
    <x v="356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x v="296"/>
    <b v="1"/>
    <s v="technology/hardware"/>
    <x v="0"/>
    <x v="0"/>
    <n v="585"/>
    <x v="357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x v="311"/>
    <b v="1"/>
    <s v="theater/spaces"/>
    <x v="6"/>
    <x v="9"/>
    <n v="106"/>
    <x v="358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x v="249"/>
    <b v="1"/>
    <s v="photography/photobooks"/>
    <x v="2"/>
    <x v="3"/>
    <n v="125"/>
    <x v="77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x v="177"/>
    <b v="1"/>
    <s v="photography/photobooks"/>
    <x v="2"/>
    <x v="3"/>
    <n v="105"/>
    <x v="359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x v="312"/>
    <b v="1"/>
    <s v="theater/spaces"/>
    <x v="6"/>
    <x v="9"/>
    <n v="319"/>
    <x v="360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x v="313"/>
    <b v="1"/>
    <s v="technology/space exploration"/>
    <x v="0"/>
    <x v="4"/>
    <n v="115"/>
    <x v="361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x v="314"/>
    <b v="1"/>
    <s v="games/tabletop games"/>
    <x v="3"/>
    <x v="5"/>
    <n v="412"/>
    <x v="362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x v="208"/>
    <b v="1"/>
    <s v="technology/hardware"/>
    <x v="0"/>
    <x v="0"/>
    <n v="2260300"/>
    <x v="363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x v="241"/>
    <b v="1"/>
    <s v="film &amp; video/documentary"/>
    <x v="5"/>
    <x v="8"/>
    <n v="101"/>
    <x v="364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x v="315"/>
    <b v="1"/>
    <s v="film &amp; video/documentary"/>
    <x v="5"/>
    <x v="8"/>
    <n v="112"/>
    <x v="365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x v="311"/>
    <b v="1"/>
    <s v="music/rock"/>
    <x v="7"/>
    <x v="15"/>
    <n v="102"/>
    <x v="366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x v="316"/>
    <b v="1"/>
    <s v="film &amp; video/television"/>
    <x v="5"/>
    <x v="16"/>
    <n v="112"/>
    <x v="367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x v="235"/>
    <b v="1"/>
    <s v="photography/photobooks"/>
    <x v="2"/>
    <x v="3"/>
    <n v="101"/>
    <x v="368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x v="317"/>
    <b v="1"/>
    <s v="photography/photobooks"/>
    <x v="2"/>
    <x v="3"/>
    <n v="148"/>
    <x v="369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x v="206"/>
    <b v="1"/>
    <s v="photography/photobooks"/>
    <x v="2"/>
    <x v="3"/>
    <n v="112"/>
    <x v="37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x v="318"/>
    <b v="0"/>
    <s v="technology/makerspaces"/>
    <x v="0"/>
    <x v="24"/>
    <n v="63"/>
    <x v="371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x v="125"/>
    <b v="1"/>
    <s v="games/tabletop games"/>
    <x v="3"/>
    <x v="5"/>
    <n v="110"/>
    <x v="372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x v="266"/>
    <b v="1"/>
    <s v="theater/plays"/>
    <x v="6"/>
    <x v="11"/>
    <n v="110"/>
    <x v="373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x v="319"/>
    <b v="1"/>
    <s v="theater/plays"/>
    <x v="6"/>
    <x v="11"/>
    <n v="104"/>
    <x v="374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x v="209"/>
    <b v="1"/>
    <s v="music/rock"/>
    <x v="7"/>
    <x v="15"/>
    <n v="122"/>
    <x v="37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x v="320"/>
    <b v="1"/>
    <s v="technology/space exploration"/>
    <x v="0"/>
    <x v="4"/>
    <n v="146"/>
    <x v="376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x v="321"/>
    <b v="1"/>
    <s v="photography/photobooks"/>
    <x v="2"/>
    <x v="3"/>
    <n v="104"/>
    <x v="377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x v="242"/>
    <b v="1"/>
    <s v="theater/spaces"/>
    <x v="6"/>
    <x v="9"/>
    <n v="109"/>
    <x v="378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x v="322"/>
    <b v="1"/>
    <s v="music/indie rock"/>
    <x v="7"/>
    <x v="12"/>
    <n v="120"/>
    <x v="379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x v="323"/>
    <b v="1"/>
    <s v="film &amp; video/documentary"/>
    <x v="5"/>
    <x v="8"/>
    <n v="108"/>
    <x v="38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x v="324"/>
    <b v="1"/>
    <s v="photography/photobooks"/>
    <x v="2"/>
    <x v="3"/>
    <n v="124"/>
    <x v="381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x v="95"/>
    <b v="1"/>
    <s v="photography/photobooks"/>
    <x v="2"/>
    <x v="3"/>
    <n v="180"/>
    <x v="382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x v="186"/>
    <b v="1"/>
    <s v="theater/plays"/>
    <x v="6"/>
    <x v="11"/>
    <n v="108"/>
    <x v="383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x v="325"/>
    <b v="1"/>
    <s v="film &amp; video/documentary"/>
    <x v="5"/>
    <x v="8"/>
    <n v="107"/>
    <x v="384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x v="266"/>
    <b v="1"/>
    <s v="film &amp; video/documentary"/>
    <x v="5"/>
    <x v="8"/>
    <n v="119"/>
    <x v="385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x v="326"/>
    <b v="0"/>
    <s v="technology/gadgets"/>
    <x v="0"/>
    <x v="6"/>
    <n v="43"/>
    <x v="38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x v="327"/>
    <b v="1"/>
    <s v="film &amp; video/documentary"/>
    <x v="5"/>
    <x v="8"/>
    <n v="107"/>
    <x v="387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x v="328"/>
    <b v="1"/>
    <s v="technology/makerspaces"/>
    <x v="0"/>
    <x v="24"/>
    <n v="107"/>
    <x v="388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x v="173"/>
    <b v="1"/>
    <s v="film &amp; video/documentary"/>
    <x v="5"/>
    <x v="8"/>
    <n v="107"/>
    <x v="389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x v="329"/>
    <b v="0"/>
    <s v="technology/wearables"/>
    <x v="0"/>
    <x v="1"/>
    <n v="47"/>
    <x v="390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x v="310"/>
    <b v="0"/>
    <s v="photography/photobooks"/>
    <x v="2"/>
    <x v="3"/>
    <n v="65"/>
    <x v="391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x v="330"/>
    <b v="0"/>
    <s v="games/video games"/>
    <x v="3"/>
    <x v="18"/>
    <n v="28"/>
    <x v="392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x v="331"/>
    <b v="1"/>
    <s v="technology/makerspaces"/>
    <x v="0"/>
    <x v="24"/>
    <n v="105"/>
    <x v="393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x v="162"/>
    <b v="1"/>
    <s v="technology/space exploration"/>
    <x v="0"/>
    <x v="4"/>
    <n v="104"/>
    <x v="39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x v="316"/>
    <b v="1"/>
    <s v="film &amp; video/documentary"/>
    <x v="5"/>
    <x v="8"/>
    <n v="104"/>
    <x v="395"/>
  </r>
  <r>
    <n v="2535"/>
    <s v="Mark Hayes Requiem Recording"/>
    <s v="Mark Hayes: Requiem Recording"/>
    <x v="16"/>
    <n v="20755"/>
    <x v="0"/>
    <x v="0"/>
    <s v="USD"/>
    <n v="1417463945"/>
    <n v="1414781945"/>
    <b v="0"/>
    <x v="332"/>
    <b v="1"/>
    <s v="music/classical music"/>
    <x v="7"/>
    <x v="25"/>
    <n v="104"/>
    <x v="396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x v="333"/>
    <b v="1"/>
    <s v="music/rock"/>
    <x v="7"/>
    <x v="15"/>
    <n v="138"/>
    <x v="39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x v="81"/>
    <b v="1"/>
    <s v="games/tabletop games"/>
    <x v="3"/>
    <x v="5"/>
    <n v="106"/>
    <x v="39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x v="186"/>
    <b v="1"/>
    <s v="film &amp; video/documentary"/>
    <x v="5"/>
    <x v="8"/>
    <n v="114"/>
    <x v="399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x v="327"/>
    <b v="0"/>
    <s v="technology/wearables"/>
    <x v="0"/>
    <x v="1"/>
    <n v="82"/>
    <x v="40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x v="334"/>
    <b v="1"/>
    <s v="photography/photobooks"/>
    <x v="2"/>
    <x v="3"/>
    <n v="111"/>
    <x v="40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x v="335"/>
    <b v="1"/>
    <s v="games/tabletop games"/>
    <x v="3"/>
    <x v="5"/>
    <n v="157"/>
    <x v="402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x v="336"/>
    <b v="1"/>
    <s v="music/rock"/>
    <x v="7"/>
    <x v="15"/>
    <n v="109"/>
    <x v="403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x v="337"/>
    <b v="1"/>
    <s v="photography/photobooks"/>
    <x v="2"/>
    <x v="3"/>
    <n v="146"/>
    <x v="404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x v="338"/>
    <b v="1"/>
    <s v="theater/plays"/>
    <x v="6"/>
    <x v="11"/>
    <n v="102"/>
    <x v="405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x v="339"/>
    <b v="1"/>
    <s v="music/classical music"/>
    <x v="7"/>
    <x v="25"/>
    <n v="113"/>
    <x v="406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x v="340"/>
    <b v="1"/>
    <s v="publishing/nonfiction"/>
    <x v="1"/>
    <x v="17"/>
    <n v="101"/>
    <x v="407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x v="341"/>
    <b v="1"/>
    <s v="film &amp; video/television"/>
    <x v="5"/>
    <x v="16"/>
    <n v="109"/>
    <x v="408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x v="342"/>
    <b v="1"/>
    <s v="film &amp; video/documentary"/>
    <x v="5"/>
    <x v="8"/>
    <n v="101"/>
    <x v="409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x v="343"/>
    <b v="1"/>
    <s v="film &amp; video/documentary"/>
    <x v="5"/>
    <x v="8"/>
    <n v="101"/>
    <x v="41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x v="192"/>
    <b v="1"/>
    <s v="theater/plays"/>
    <x v="6"/>
    <x v="11"/>
    <n v="101"/>
    <x v="411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x v="299"/>
    <b v="1"/>
    <s v="publishing/nonfiction"/>
    <x v="1"/>
    <x v="17"/>
    <n v="100"/>
    <x v="4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x v="286"/>
    <b v="1"/>
    <s v="music/rock"/>
    <x v="7"/>
    <x v="15"/>
    <n v="100"/>
    <x v="413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x v="96"/>
    <b v="1"/>
    <s v="film &amp; video/television"/>
    <x v="5"/>
    <x v="16"/>
    <n v="100"/>
    <x v="414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x v="139"/>
    <b v="1"/>
    <s v="theater/plays"/>
    <x v="6"/>
    <x v="11"/>
    <n v="100"/>
    <x v="415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x v="219"/>
    <b v="1"/>
    <s v="games/tabletop games"/>
    <x v="3"/>
    <x v="5"/>
    <n v="153"/>
    <x v="416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x v="344"/>
    <b v="1"/>
    <s v="film &amp; video/television"/>
    <x v="5"/>
    <x v="16"/>
    <n v="142"/>
    <x v="417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x v="345"/>
    <b v="0"/>
    <s v="technology/wearables"/>
    <x v="0"/>
    <x v="1"/>
    <n v="2"/>
    <x v="418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x v="188"/>
    <b v="0"/>
    <s v="games/video games"/>
    <x v="3"/>
    <x v="18"/>
    <n v="7"/>
    <x v="419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x v="324"/>
    <b v="0"/>
    <s v="technology/wearables"/>
    <x v="0"/>
    <x v="1"/>
    <n v="40"/>
    <x v="42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x v="346"/>
    <b v="1"/>
    <s v="photography/photobooks"/>
    <x v="2"/>
    <x v="3"/>
    <n v="559"/>
    <x v="421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x v="162"/>
    <b v="1"/>
    <s v="games/tabletop games"/>
    <x v="3"/>
    <x v="5"/>
    <n v="108"/>
    <x v="422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x v="258"/>
    <b v="0"/>
    <s v="technology/wearables"/>
    <x v="0"/>
    <x v="1"/>
    <n v="26"/>
    <x v="423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x v="318"/>
    <b v="0"/>
    <s v="technology/wearables"/>
    <x v="0"/>
    <x v="1"/>
    <n v="39"/>
    <x v="424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x v="347"/>
    <b v="1"/>
    <s v="games/tabletop games"/>
    <x v="3"/>
    <x v="5"/>
    <n v="104"/>
    <x v="4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x v="348"/>
    <b v="1"/>
    <s v="technology/hardware"/>
    <x v="0"/>
    <x v="0"/>
    <n v="193"/>
    <x v="426"/>
  </r>
  <r>
    <n v="951"/>
    <s v="Smart Harness"/>
    <s v="Revolutionizing the way we walk our dogs!"/>
    <x v="6"/>
    <n v="19195"/>
    <x v="2"/>
    <x v="0"/>
    <s v="USD"/>
    <n v="1465054872"/>
    <n v="1461166872"/>
    <b v="0"/>
    <x v="349"/>
    <b v="0"/>
    <s v="technology/wearables"/>
    <x v="0"/>
    <x v="1"/>
    <n v="38"/>
    <x v="427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x v="350"/>
    <b v="1"/>
    <s v="photography/photobooks"/>
    <x v="2"/>
    <x v="3"/>
    <n v="101"/>
    <x v="428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x v="351"/>
    <b v="1"/>
    <s v="film &amp; video/documentary"/>
    <x v="5"/>
    <x v="8"/>
    <n v="103"/>
    <x v="429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x v="326"/>
    <b v="1"/>
    <s v="technology/wearables"/>
    <x v="0"/>
    <x v="1"/>
    <n v="126"/>
    <x v="430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x v="44"/>
    <b v="1"/>
    <s v="games/tabletop games"/>
    <x v="3"/>
    <x v="5"/>
    <n v="377"/>
    <x v="431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x v="336"/>
    <b v="1"/>
    <s v="games/tabletop games"/>
    <x v="3"/>
    <x v="5"/>
    <n v="1867"/>
    <x v="432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x v="336"/>
    <b v="1"/>
    <s v="film &amp; video/documentary"/>
    <x v="5"/>
    <x v="8"/>
    <n v="101"/>
    <x v="433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x v="352"/>
    <b v="1"/>
    <s v="theater/spaces"/>
    <x v="6"/>
    <x v="9"/>
    <n v="104"/>
    <x v="434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x v="353"/>
    <b v="1"/>
    <s v="photography/photobooks"/>
    <x v="2"/>
    <x v="3"/>
    <n v="103"/>
    <x v="435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x v="149"/>
    <b v="1"/>
    <s v="music/rock"/>
    <x v="7"/>
    <x v="15"/>
    <n v="124"/>
    <x v="436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x v="354"/>
    <b v="1"/>
    <s v="photography/photobooks"/>
    <x v="2"/>
    <x v="3"/>
    <n v="109"/>
    <x v="437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x v="353"/>
    <b v="1"/>
    <s v="music/indie rock"/>
    <x v="7"/>
    <x v="12"/>
    <n v="101"/>
    <x v="438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x v="355"/>
    <b v="1"/>
    <s v="theater/spaces"/>
    <x v="6"/>
    <x v="9"/>
    <n v="121"/>
    <x v="439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x v="241"/>
    <b v="1"/>
    <s v="technology/makerspaces"/>
    <x v="0"/>
    <x v="24"/>
    <n v="103"/>
    <x v="44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x v="356"/>
    <b v="1"/>
    <s v="film &amp; video/documentary"/>
    <x v="5"/>
    <x v="8"/>
    <n v="139"/>
    <x v="44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214"/>
    <b v="1"/>
    <s v="photography/photobooks"/>
    <x v="2"/>
    <x v="3"/>
    <n v="278"/>
    <x v="442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x v="357"/>
    <b v="1"/>
    <s v="technology/space exploration"/>
    <x v="0"/>
    <x v="4"/>
    <n v="224"/>
    <x v="443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x v="358"/>
    <b v="1"/>
    <s v="film &amp; video/documentary"/>
    <x v="5"/>
    <x v="8"/>
    <n v="179"/>
    <x v="444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x v="170"/>
    <b v="1"/>
    <s v="film &amp; video/documentary"/>
    <x v="5"/>
    <x v="8"/>
    <n v="123"/>
    <x v="42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x v="337"/>
    <b v="1"/>
    <s v="film &amp; video/documentary"/>
    <x v="5"/>
    <x v="8"/>
    <n v="105"/>
    <x v="445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x v="168"/>
    <b v="1"/>
    <s v="technology/space exploration"/>
    <x v="0"/>
    <x v="4"/>
    <n v="355"/>
    <x v="446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x v="359"/>
    <b v="1"/>
    <s v="photography/photobooks"/>
    <x v="2"/>
    <x v="3"/>
    <n v="118"/>
    <x v="447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x v="360"/>
    <b v="0"/>
    <s v="technology/wearables"/>
    <x v="0"/>
    <x v="1"/>
    <n v="70"/>
    <x v="448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x v="324"/>
    <b v="0"/>
    <s v="technology/wearables"/>
    <x v="0"/>
    <x v="1"/>
    <n v="25"/>
    <x v="449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x v="283"/>
    <b v="1"/>
    <s v="music/rock"/>
    <x v="7"/>
    <x v="15"/>
    <n v="117"/>
    <x v="45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x v="332"/>
    <b v="1"/>
    <s v="music/rock"/>
    <x v="7"/>
    <x v="15"/>
    <n v="100"/>
    <x v="451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x v="358"/>
    <b v="1"/>
    <s v="theater/plays"/>
    <x v="6"/>
    <x v="11"/>
    <n v="116"/>
    <x v="452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x v="361"/>
    <b v="1"/>
    <s v="film &amp; video/documentary"/>
    <x v="5"/>
    <x v="8"/>
    <n v="116"/>
    <x v="453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x v="350"/>
    <b v="1"/>
    <s v="photography/photobooks"/>
    <x v="2"/>
    <x v="3"/>
    <n v="104"/>
    <x v="454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x v="362"/>
    <b v="1"/>
    <s v="music/indie rock"/>
    <x v="7"/>
    <x v="12"/>
    <n v="116"/>
    <x v="455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x v="322"/>
    <b v="1"/>
    <s v="music/indie rock"/>
    <x v="7"/>
    <x v="12"/>
    <n v="145"/>
    <x v="456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x v="340"/>
    <b v="1"/>
    <s v="technology/hardware"/>
    <x v="0"/>
    <x v="0"/>
    <n v="182"/>
    <x v="45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x v="189"/>
    <b v="1"/>
    <s v="publishing/radio &amp; podcasts"/>
    <x v="1"/>
    <x v="2"/>
    <n v="108"/>
    <x v="458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x v="306"/>
    <b v="1"/>
    <s v="technology/space exploration"/>
    <x v="0"/>
    <x v="4"/>
    <n v="172"/>
    <x v="459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x v="206"/>
    <b v="1"/>
    <s v="music/indie rock"/>
    <x v="7"/>
    <x v="12"/>
    <n v="107"/>
    <x v="46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x v="282"/>
    <b v="0"/>
    <s v="technology/space exploration"/>
    <x v="0"/>
    <x v="4"/>
    <n v="11"/>
    <x v="461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x v="173"/>
    <b v="1"/>
    <s v="film &amp; video/documentary"/>
    <x v="5"/>
    <x v="8"/>
    <n v="114"/>
    <x v="46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x v="129"/>
    <b v="1"/>
    <s v="film &amp; video/documentary"/>
    <x v="5"/>
    <x v="8"/>
    <n v="170"/>
    <x v="463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x v="363"/>
    <b v="0"/>
    <s v="technology/wearables"/>
    <x v="0"/>
    <x v="1"/>
    <n v="6"/>
    <x v="464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x v="266"/>
    <b v="1"/>
    <s v="technology/hardware"/>
    <x v="0"/>
    <x v="0"/>
    <n v="674"/>
    <x v="465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x v="279"/>
    <b v="1"/>
    <s v="technology/hardware"/>
    <x v="0"/>
    <x v="0"/>
    <n v="140"/>
    <x v="466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x v="341"/>
    <b v="1"/>
    <s v="photography/photobooks"/>
    <x v="2"/>
    <x v="3"/>
    <n v="102"/>
    <x v="46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x v="213"/>
    <b v="1"/>
    <s v="music/rock"/>
    <x v="7"/>
    <x v="15"/>
    <n v="111"/>
    <x v="468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x v="364"/>
    <b v="1"/>
    <s v="photography/photobooks"/>
    <x v="2"/>
    <x v="3"/>
    <n v="104"/>
    <x v="469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x v="242"/>
    <b v="1"/>
    <s v="film &amp; video/documentary"/>
    <x v="5"/>
    <x v="8"/>
    <n v="110"/>
    <x v="47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x v="257"/>
    <b v="1"/>
    <s v="theater/spaces"/>
    <x v="6"/>
    <x v="9"/>
    <n v="110"/>
    <x v="471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x v="187"/>
    <b v="1"/>
    <s v="theater/plays"/>
    <x v="6"/>
    <x v="11"/>
    <n v="110"/>
    <x v="472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x v="308"/>
    <b v="1"/>
    <s v="film &amp; video/documentary"/>
    <x v="5"/>
    <x v="8"/>
    <n v="109"/>
    <x v="473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x v="365"/>
    <b v="0"/>
    <s v="theater/plays"/>
    <x v="6"/>
    <x v="11"/>
    <n v="109"/>
    <x v="474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x v="366"/>
    <b v="1"/>
    <s v="technology/hardware"/>
    <x v="0"/>
    <x v="0"/>
    <n v="108"/>
    <x v="475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x v="279"/>
    <b v="1"/>
    <s v="music/rock"/>
    <x v="7"/>
    <x v="15"/>
    <n v="295"/>
    <x v="47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x v="367"/>
    <b v="1"/>
    <s v="photography/photobooks"/>
    <x v="2"/>
    <x v="3"/>
    <n v="108"/>
    <x v="477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x v="109"/>
    <b v="1"/>
    <s v="photography/photobooks"/>
    <x v="2"/>
    <x v="3"/>
    <n v="101"/>
    <x v="47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x v="368"/>
    <b v="1"/>
    <s v="film &amp; video/documentary"/>
    <x v="5"/>
    <x v="8"/>
    <n v="108"/>
    <x v="479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x v="324"/>
    <b v="1"/>
    <s v="film &amp; video/documentary"/>
    <x v="5"/>
    <x v="8"/>
    <n v="107"/>
    <x v="480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x v="369"/>
    <b v="1"/>
    <s v="games/tabletop games"/>
    <x v="3"/>
    <x v="5"/>
    <n v="114"/>
    <x v="48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x v="336"/>
    <b v="1"/>
    <s v="technology/makerspaces"/>
    <x v="0"/>
    <x v="24"/>
    <n v="159"/>
    <x v="482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x v="370"/>
    <b v="1"/>
    <s v="music/rock"/>
    <x v="7"/>
    <x v="15"/>
    <n v="106"/>
    <x v="48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x v="344"/>
    <b v="1"/>
    <s v="games/tabletop games"/>
    <x v="3"/>
    <x v="5"/>
    <n v="636"/>
    <x v="484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x v="241"/>
    <b v="0"/>
    <s v="technology/wearables"/>
    <x v="0"/>
    <x v="1"/>
    <n v="40"/>
    <x v="48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x v="371"/>
    <b v="1"/>
    <s v="technology/space exploration"/>
    <x v="0"/>
    <x v="4"/>
    <n v="105"/>
    <x v="486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x v="301"/>
    <b v="1"/>
    <s v="theater/spaces"/>
    <x v="6"/>
    <x v="9"/>
    <n v="105"/>
    <x v="487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x v="112"/>
    <b v="1"/>
    <s v="games/tabletop games"/>
    <x v="3"/>
    <x v="5"/>
    <n v="524"/>
    <x v="488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x v="372"/>
    <b v="1"/>
    <s v="film &amp; video/documentary"/>
    <x v="5"/>
    <x v="8"/>
    <n v="105"/>
    <x v="489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x v="313"/>
    <b v="1"/>
    <s v="theater/plays"/>
    <x v="6"/>
    <x v="11"/>
    <n v="101"/>
    <x v="49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x v="286"/>
    <b v="1"/>
    <s v="theater/plays"/>
    <x v="6"/>
    <x v="11"/>
    <n v="105"/>
    <x v="49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x v="317"/>
    <b v="1"/>
    <s v="theater/spaces"/>
    <x v="6"/>
    <x v="9"/>
    <n v="157"/>
    <x v="492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x v="312"/>
    <b v="1"/>
    <s v="theater/plays"/>
    <x v="6"/>
    <x v="11"/>
    <n v="105"/>
    <x v="493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x v="373"/>
    <b v="1"/>
    <s v="technology/hardware"/>
    <x v="0"/>
    <x v="0"/>
    <n v="157"/>
    <x v="494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x v="336"/>
    <b v="1"/>
    <s v="photography/photobooks"/>
    <x v="2"/>
    <x v="3"/>
    <n v="112"/>
    <x v="495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x v="374"/>
    <b v="1"/>
    <s v="music/rock"/>
    <x v="7"/>
    <x v="15"/>
    <n v="112"/>
    <x v="4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x v="375"/>
    <b v="1"/>
    <s v="music/indie rock"/>
    <x v="7"/>
    <x v="12"/>
    <n v="104"/>
    <x v="497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x v="338"/>
    <b v="1"/>
    <s v="theater/musical"/>
    <x v="6"/>
    <x v="19"/>
    <n v="104"/>
    <x v="498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x v="376"/>
    <b v="1"/>
    <s v="film &amp; video/documentary"/>
    <x v="5"/>
    <x v="8"/>
    <n v="104"/>
    <x v="49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x v="377"/>
    <b v="1"/>
    <s v="music/rock"/>
    <x v="7"/>
    <x v="15"/>
    <n v="156"/>
    <x v="500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x v="299"/>
    <b v="1"/>
    <s v="photography/photobooks"/>
    <x v="2"/>
    <x v="3"/>
    <n v="104"/>
    <x v="501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x v="332"/>
    <b v="1"/>
    <s v="theater/plays"/>
    <x v="6"/>
    <x v="11"/>
    <n v="104"/>
    <x v="50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x v="378"/>
    <b v="1"/>
    <s v="photography/photobooks"/>
    <x v="2"/>
    <x v="3"/>
    <n v="155"/>
    <x v="503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x v="267"/>
    <b v="1"/>
    <s v="photography/photobooks"/>
    <x v="2"/>
    <x v="3"/>
    <n v="172"/>
    <x v="50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x v="120"/>
    <b v="1"/>
    <s v="theater/plays"/>
    <x v="6"/>
    <x v="11"/>
    <n v="103"/>
    <x v="307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x v="379"/>
    <b v="1"/>
    <s v="theater/plays"/>
    <x v="6"/>
    <x v="11"/>
    <n v="154"/>
    <x v="505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x v="287"/>
    <b v="1"/>
    <s v="film &amp; video/documentary"/>
    <x v="5"/>
    <x v="8"/>
    <n v="119"/>
    <x v="506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x v="380"/>
    <b v="0"/>
    <s v="technology/wearables"/>
    <x v="0"/>
    <x v="1"/>
    <n v="15"/>
    <x v="507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x v="340"/>
    <b v="1"/>
    <s v="theater/plays"/>
    <x v="6"/>
    <x v="11"/>
    <n v="102"/>
    <x v="508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x v="381"/>
    <b v="1"/>
    <s v="theater/plays"/>
    <x v="6"/>
    <x v="11"/>
    <n v="102"/>
    <x v="509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x v="382"/>
    <b v="1"/>
    <s v="music/rock"/>
    <x v="7"/>
    <x v="15"/>
    <n v="102"/>
    <x v="51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x v="237"/>
    <b v="1"/>
    <s v="theater/plays"/>
    <x v="6"/>
    <x v="11"/>
    <n v="102"/>
    <x v="51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x v="383"/>
    <b v="1"/>
    <s v="film &amp; video/television"/>
    <x v="5"/>
    <x v="16"/>
    <n v="102"/>
    <x v="51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x v="384"/>
    <b v="0"/>
    <s v="photography/photobooks"/>
    <x v="2"/>
    <x v="3"/>
    <n v="61"/>
    <x v="51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x v="385"/>
    <b v="1"/>
    <s v="film &amp; video/documentary"/>
    <x v="5"/>
    <x v="8"/>
    <n v="305"/>
    <x v="514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x v="386"/>
    <b v="1"/>
    <s v="theater/plays"/>
    <x v="6"/>
    <x v="11"/>
    <n v="102"/>
    <x v="515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x v="387"/>
    <b v="1"/>
    <s v="food/small batch"/>
    <x v="4"/>
    <x v="7"/>
    <n v="102"/>
    <x v="516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x v="355"/>
    <b v="1"/>
    <s v="music/rock"/>
    <x v="7"/>
    <x v="15"/>
    <n v="102"/>
    <x v="51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x v="209"/>
    <b v="1"/>
    <s v="publishing/radio &amp; podcasts"/>
    <x v="1"/>
    <x v="2"/>
    <n v="101"/>
    <x v="518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x v="85"/>
    <b v="1"/>
    <s v="food/small batch"/>
    <x v="4"/>
    <x v="7"/>
    <n v="101"/>
    <x v="519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x v="388"/>
    <b v="1"/>
    <s v="theater/plays"/>
    <x v="6"/>
    <x v="11"/>
    <n v="101"/>
    <x v="52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x v="389"/>
    <b v="1"/>
    <s v="theater/plays"/>
    <x v="6"/>
    <x v="11"/>
    <n v="302"/>
    <x v="52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x v="390"/>
    <b v="1"/>
    <s v="music/rock"/>
    <x v="7"/>
    <x v="15"/>
    <n v="101"/>
    <x v="522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x v="391"/>
    <b v="1"/>
    <s v="theater/spaces"/>
    <x v="6"/>
    <x v="9"/>
    <n v="191"/>
    <x v="523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x v="14"/>
    <b v="1"/>
    <s v="games/tabletop games"/>
    <x v="3"/>
    <x v="5"/>
    <n v="537"/>
    <x v="524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x v="186"/>
    <b v="1"/>
    <s v="film &amp; video/documentary"/>
    <x v="5"/>
    <x v="8"/>
    <n v="113"/>
    <x v="525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x v="392"/>
    <b v="1"/>
    <s v="film &amp; video/television"/>
    <x v="5"/>
    <x v="16"/>
    <n v="143"/>
    <x v="526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x v="393"/>
    <b v="0"/>
    <s v="technology/wearables"/>
    <x v="0"/>
    <x v="1"/>
    <n v="73"/>
    <x v="527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x v="307"/>
    <b v="1"/>
    <s v="music/rock"/>
    <x v="7"/>
    <x v="15"/>
    <n v="145"/>
    <x v="528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x v="394"/>
    <b v="1"/>
    <s v="theater/plays"/>
    <x v="6"/>
    <x v="11"/>
    <n v="111"/>
    <x v="529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x v="395"/>
    <b v="1"/>
    <s v="music/rock"/>
    <x v="7"/>
    <x v="15"/>
    <n v="144"/>
    <x v="530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x v="253"/>
    <b v="0"/>
    <s v="technology/wearables"/>
    <x v="0"/>
    <x v="1"/>
    <n v="11"/>
    <x v="53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x v="396"/>
    <b v="0"/>
    <s v="games/video games"/>
    <x v="3"/>
    <x v="18"/>
    <n v="28"/>
    <x v="53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x v="93"/>
    <b v="1"/>
    <s v="technology/hardware"/>
    <x v="0"/>
    <x v="0"/>
    <n v="118"/>
    <x v="533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x v="137"/>
    <b v="1"/>
    <s v="film &amp; video/documentary"/>
    <x v="5"/>
    <x v="8"/>
    <n v="283"/>
    <x v="534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x v="139"/>
    <b v="1"/>
    <s v="film &amp; video/television"/>
    <x v="5"/>
    <x v="16"/>
    <n v="128"/>
    <x v="535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x v="327"/>
    <b v="1"/>
    <s v="technology/hardware"/>
    <x v="0"/>
    <x v="0"/>
    <n v="281"/>
    <x v="536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x v="397"/>
    <b v="0"/>
    <s v="technology/wearables"/>
    <x v="0"/>
    <x v="1"/>
    <n v="47"/>
    <x v="53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x v="398"/>
    <b v="1"/>
    <s v="music/rock"/>
    <x v="7"/>
    <x v="15"/>
    <n v="117"/>
    <x v="538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x v="399"/>
    <b v="1"/>
    <s v="music/rock"/>
    <x v="7"/>
    <x v="15"/>
    <n v="111"/>
    <x v="539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x v="400"/>
    <b v="1"/>
    <s v="technology/hardware"/>
    <x v="0"/>
    <x v="0"/>
    <n v="347"/>
    <x v="54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x v="161"/>
    <b v="0"/>
    <s v="photography/photobooks"/>
    <x v="2"/>
    <x v="3"/>
    <n v="57"/>
    <x v="541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x v="377"/>
    <b v="1"/>
    <s v="film &amp; video/documentary"/>
    <x v="5"/>
    <x v="8"/>
    <n v="114"/>
    <x v="542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x v="62"/>
    <b v="1"/>
    <s v="games/tabletop games"/>
    <x v="3"/>
    <x v="5"/>
    <n v="171"/>
    <x v="543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x v="300"/>
    <b v="0"/>
    <s v="technology/web"/>
    <x v="0"/>
    <x v="26"/>
    <n v="27"/>
    <x v="5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x v="401"/>
    <b v="1"/>
    <s v="music/classical music"/>
    <x v="7"/>
    <x v="25"/>
    <n v="109"/>
    <x v="54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x v="402"/>
    <b v="1"/>
    <s v="publishing/nonfiction"/>
    <x v="1"/>
    <x v="17"/>
    <n v="136"/>
    <x v="546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x v="403"/>
    <b v="1"/>
    <s v="games/tabletop games"/>
    <x v="3"/>
    <x v="5"/>
    <n v="1357"/>
    <x v="547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x v="262"/>
    <b v="1"/>
    <s v="games/tabletop games"/>
    <x v="3"/>
    <x v="5"/>
    <n v="271"/>
    <x v="548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x v="164"/>
    <b v="1"/>
    <s v="photography/photobooks"/>
    <x v="2"/>
    <x v="3"/>
    <n v="135"/>
    <x v="549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x v="206"/>
    <b v="1"/>
    <s v="music/rock"/>
    <x v="7"/>
    <x v="15"/>
    <n v="154"/>
    <x v="55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x v="318"/>
    <b v="1"/>
    <s v="film &amp; video/documentary"/>
    <x v="5"/>
    <x v="8"/>
    <n v="105"/>
    <x v="55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x v="330"/>
    <b v="1"/>
    <s v="photography/photobooks"/>
    <x v="2"/>
    <x v="3"/>
    <n v="103"/>
    <x v="552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x v="350"/>
    <b v="1"/>
    <s v="music/rock"/>
    <x v="7"/>
    <x v="15"/>
    <n v="199"/>
    <x v="553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x v="285"/>
    <b v="0"/>
    <s v="technology/wearables"/>
    <x v="0"/>
    <x v="1"/>
    <n v="44"/>
    <x v="554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x v="295"/>
    <b v="1"/>
    <s v="publishing/nonfiction"/>
    <x v="1"/>
    <x v="17"/>
    <n v="102"/>
    <x v="555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x v="170"/>
    <b v="1"/>
    <s v="food/small batch"/>
    <x v="4"/>
    <x v="7"/>
    <n v="111"/>
    <x v="556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x v="287"/>
    <b v="1"/>
    <s v="games/tabletop games"/>
    <x v="3"/>
    <x v="5"/>
    <n v="147"/>
    <x v="557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x v="404"/>
    <b v="1"/>
    <s v="photography/photobooks"/>
    <x v="2"/>
    <x v="3"/>
    <n v="105"/>
    <x v="558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x v="278"/>
    <b v="1"/>
    <s v="theater/plays"/>
    <x v="6"/>
    <x v="11"/>
    <n v="101"/>
    <x v="55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x v="395"/>
    <b v="1"/>
    <s v="theater/spaces"/>
    <x v="6"/>
    <x v="9"/>
    <n v="109"/>
    <x v="56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x v="151"/>
    <b v="1"/>
    <s v="technology/hardware"/>
    <x v="0"/>
    <x v="0"/>
    <n v="262"/>
    <x v="561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x v="405"/>
    <b v="1"/>
    <s v="photography/photobooks"/>
    <x v="2"/>
    <x v="3"/>
    <n v="101"/>
    <x v="562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x v="311"/>
    <b v="1"/>
    <s v="film &amp; video/documentary"/>
    <x v="5"/>
    <x v="8"/>
    <n v="104"/>
    <x v="563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x v="187"/>
    <b v="1"/>
    <s v="film &amp; video/documentary"/>
    <x v="5"/>
    <x v="8"/>
    <n v="132"/>
    <x v="56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x v="138"/>
    <b v="1"/>
    <s v="film &amp; video/documentary"/>
    <x v="5"/>
    <x v="8"/>
    <n v="104"/>
    <x v="565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x v="367"/>
    <b v="0"/>
    <s v="technology/wearables"/>
    <x v="0"/>
    <x v="1"/>
    <n v="112"/>
    <x v="566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x v="406"/>
    <b v="1"/>
    <s v="film &amp; video/shorts"/>
    <x v="5"/>
    <x v="27"/>
    <n v="107"/>
    <x v="56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x v="349"/>
    <b v="0"/>
    <s v="technology/web"/>
    <x v="0"/>
    <x v="26"/>
    <n v="21"/>
    <x v="568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x v="279"/>
    <b v="1"/>
    <s v="theater/plays"/>
    <x v="6"/>
    <x v="11"/>
    <n v="128"/>
    <x v="569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x v="407"/>
    <b v="1"/>
    <s v="publishing/nonfiction"/>
    <x v="1"/>
    <x v="17"/>
    <n v="128"/>
    <x v="57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x v="350"/>
    <b v="1"/>
    <s v="theater/plays"/>
    <x v="6"/>
    <x v="11"/>
    <n v="128"/>
    <x v="571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x v="262"/>
    <b v="0"/>
    <s v="technology/wearables"/>
    <x v="0"/>
    <x v="1"/>
    <n v="26"/>
    <x v="572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x v="408"/>
    <b v="1"/>
    <s v="theater/spaces"/>
    <x v="6"/>
    <x v="9"/>
    <n v="120"/>
    <x v="573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x v="277"/>
    <b v="1"/>
    <s v="theater/plays"/>
    <x v="6"/>
    <x v="11"/>
    <n v="127"/>
    <x v="574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x v="186"/>
    <b v="1"/>
    <s v="film &amp; video/documentary"/>
    <x v="5"/>
    <x v="8"/>
    <n v="106"/>
    <x v="575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x v="339"/>
    <b v="1"/>
    <s v="technology/hardware"/>
    <x v="0"/>
    <x v="0"/>
    <n v="253"/>
    <x v="576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x v="202"/>
    <b v="1"/>
    <s v="theater/plays"/>
    <x v="6"/>
    <x v="11"/>
    <n v="103"/>
    <x v="577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x v="326"/>
    <b v="1"/>
    <s v="music/rock"/>
    <x v="7"/>
    <x v="15"/>
    <n v="100"/>
    <x v="578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x v="409"/>
    <b v="0"/>
    <s v="theater/plays"/>
    <x v="6"/>
    <x v="11"/>
    <n v="70"/>
    <x v="57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x v="386"/>
    <b v="0"/>
    <s v="technology/wearables"/>
    <x v="0"/>
    <x v="1"/>
    <n v="31"/>
    <x v="58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x v="410"/>
    <b v="1"/>
    <s v="music/rock"/>
    <x v="7"/>
    <x v="15"/>
    <n v="497"/>
    <x v="581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x v="283"/>
    <b v="1"/>
    <s v="photography/photobooks"/>
    <x v="2"/>
    <x v="3"/>
    <n v="123"/>
    <x v="58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x v="202"/>
    <b v="1"/>
    <s v="music/rock"/>
    <x v="7"/>
    <x v="15"/>
    <n v="124"/>
    <x v="583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x v="299"/>
    <b v="1"/>
    <s v="technology/hardware"/>
    <x v="0"/>
    <x v="0"/>
    <n v="124"/>
    <x v="58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x v="168"/>
    <b v="1"/>
    <s v="theater/plays"/>
    <x v="6"/>
    <x v="11"/>
    <n v="103"/>
    <x v="585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x v="259"/>
    <b v="1"/>
    <s v="theater/plays"/>
    <x v="6"/>
    <x v="11"/>
    <n v="123"/>
    <x v="302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x v="398"/>
    <b v="1"/>
    <s v="theater/spaces"/>
    <x v="6"/>
    <x v="9"/>
    <n v="246"/>
    <x v="586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x v="338"/>
    <b v="1"/>
    <s v="theater/plays"/>
    <x v="6"/>
    <x v="11"/>
    <n v="102"/>
    <x v="587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x v="374"/>
    <b v="1"/>
    <s v="theater/plays"/>
    <x v="6"/>
    <x v="11"/>
    <n v="102"/>
    <x v="588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x v="408"/>
    <b v="1"/>
    <s v="photography/photobooks"/>
    <x v="2"/>
    <x v="3"/>
    <n v="102"/>
    <x v="589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x v="411"/>
    <b v="1"/>
    <s v="theater/plays"/>
    <x v="6"/>
    <x v="11"/>
    <n v="122"/>
    <x v="590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x v="412"/>
    <b v="1"/>
    <s v="film &amp; video/documentary"/>
    <x v="5"/>
    <x v="8"/>
    <n v="101"/>
    <x v="591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x v="404"/>
    <b v="1"/>
    <s v="theater/spaces"/>
    <x v="6"/>
    <x v="9"/>
    <n v="122"/>
    <x v="592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x v="227"/>
    <b v="1"/>
    <s v="technology/hardware"/>
    <x v="0"/>
    <x v="0"/>
    <n v="121"/>
    <x v="593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x v="413"/>
    <b v="1"/>
    <s v="technology/space exploration"/>
    <x v="0"/>
    <x v="4"/>
    <n v="110"/>
    <x v="594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x v="375"/>
    <b v="1"/>
    <s v="theater/plays"/>
    <x v="6"/>
    <x v="11"/>
    <n v="101"/>
    <x v="595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x v="414"/>
    <b v="1"/>
    <s v="film &amp; video/television"/>
    <x v="5"/>
    <x v="16"/>
    <n v="100"/>
    <x v="596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x v="415"/>
    <b v="1"/>
    <s v="music/metal"/>
    <x v="7"/>
    <x v="20"/>
    <n v="120"/>
    <x v="59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x v="27"/>
    <b v="1"/>
    <s v="film &amp; video/television"/>
    <x v="5"/>
    <x v="16"/>
    <n v="100"/>
    <x v="598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x v="353"/>
    <b v="1"/>
    <s v="film &amp; video/documentary"/>
    <x v="5"/>
    <x v="8"/>
    <n v="107"/>
    <x v="599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x v="416"/>
    <b v="1"/>
    <s v="photography/photobooks"/>
    <x v="2"/>
    <x v="3"/>
    <n v="150"/>
    <x v="600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x v="412"/>
    <b v="1"/>
    <s v="film &amp; video/television"/>
    <x v="5"/>
    <x v="16"/>
    <n v="100"/>
    <x v="601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x v="417"/>
    <b v="1"/>
    <s v="theater/plays"/>
    <x v="6"/>
    <x v="11"/>
    <n v="100"/>
    <x v="602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x v="418"/>
    <b v="1"/>
    <s v="film &amp; video/documentary"/>
    <x v="5"/>
    <x v="8"/>
    <n v="124"/>
    <x v="603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x v="419"/>
    <b v="1"/>
    <s v="theater/spaces"/>
    <x v="6"/>
    <x v="9"/>
    <n v="120"/>
    <x v="604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x v="420"/>
    <b v="1"/>
    <s v="games/tabletop games"/>
    <x v="3"/>
    <x v="5"/>
    <n v="141"/>
    <x v="605"/>
  </r>
  <r>
    <n v="217"/>
    <s v="Bitch"/>
    <s v="A roadmovie by paw"/>
    <x v="4"/>
    <n v="11943"/>
    <x v="2"/>
    <x v="10"/>
    <s v="SEK"/>
    <n v="1419780149"/>
    <n v="1417101749"/>
    <b v="0"/>
    <x v="421"/>
    <b v="0"/>
    <s v="film &amp; video/drama"/>
    <x v="5"/>
    <x v="10"/>
    <n v="12"/>
    <x v="606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x v="282"/>
    <b v="0"/>
    <s v="photography/photobooks"/>
    <x v="2"/>
    <x v="3"/>
    <n v="40"/>
    <x v="607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x v="327"/>
    <b v="1"/>
    <s v="theater/plays"/>
    <x v="6"/>
    <x v="11"/>
    <n v="119"/>
    <x v="60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x v="182"/>
    <b v="0"/>
    <s v="technology/wearables"/>
    <x v="0"/>
    <x v="1"/>
    <n v="39"/>
    <x v="609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x v="422"/>
    <b v="1"/>
    <s v="music/rock"/>
    <x v="7"/>
    <x v="15"/>
    <n v="118"/>
    <x v="610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x v="149"/>
    <b v="1"/>
    <s v="technology/wearables"/>
    <x v="0"/>
    <x v="1"/>
    <n v="147"/>
    <x v="611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x v="281"/>
    <b v="1"/>
    <s v="theater/plays"/>
    <x v="6"/>
    <x v="11"/>
    <n v="100"/>
    <x v="61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x v="277"/>
    <b v="1"/>
    <s v="technology/hardware"/>
    <x v="0"/>
    <x v="0"/>
    <n v="235"/>
    <x v="6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x v="156"/>
    <b v="1"/>
    <s v="games/tabletop games"/>
    <x v="3"/>
    <x v="5"/>
    <n v="1174"/>
    <x v="61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x v="423"/>
    <b v="1"/>
    <s v="music/electronic music"/>
    <x v="7"/>
    <x v="13"/>
    <n v="117"/>
    <x v="61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x v="424"/>
    <b v="0"/>
    <s v="technology/wearables"/>
    <x v="0"/>
    <x v="1"/>
    <n v="8"/>
    <x v="616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x v="313"/>
    <b v="1"/>
    <s v="film &amp; video/documentary"/>
    <x v="5"/>
    <x v="8"/>
    <n v="117"/>
    <x v="617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x v="241"/>
    <b v="1"/>
    <s v="music/rock"/>
    <x v="7"/>
    <x v="15"/>
    <n v="155"/>
    <x v="618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x v="398"/>
    <b v="1"/>
    <s v="film &amp; video/television"/>
    <x v="5"/>
    <x v="16"/>
    <n v="137"/>
    <x v="619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x v="425"/>
    <b v="1"/>
    <s v="film &amp; video/television"/>
    <x v="5"/>
    <x v="16"/>
    <n v="116"/>
    <x v="620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x v="262"/>
    <b v="0"/>
    <s v="photography/photobooks"/>
    <x v="2"/>
    <x v="3"/>
    <n v="41"/>
    <x v="6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x v="368"/>
    <b v="1"/>
    <s v="technology/hardware"/>
    <x v="0"/>
    <x v="0"/>
    <n v="116"/>
    <x v="622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x v="426"/>
    <b v="1"/>
    <s v="food/small batch"/>
    <x v="4"/>
    <x v="7"/>
    <n v="144"/>
    <x v="623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x v="278"/>
    <b v="1"/>
    <s v="food/small batch"/>
    <x v="4"/>
    <x v="7"/>
    <n v="115"/>
    <x v="624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x v="241"/>
    <b v="1"/>
    <s v="theater/plays"/>
    <x v="6"/>
    <x v="11"/>
    <n v="154"/>
    <x v="62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x v="272"/>
    <b v="1"/>
    <s v="technology/space exploration"/>
    <x v="0"/>
    <x v="4"/>
    <n v="100"/>
    <x v="626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x v="344"/>
    <b v="1"/>
    <s v="music/rock"/>
    <x v="7"/>
    <x v="15"/>
    <n v="115"/>
    <x v="627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x v="427"/>
    <b v="0"/>
    <s v="technology/wearables"/>
    <x v="0"/>
    <x v="1"/>
    <n v="6"/>
    <x v="628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x v="405"/>
    <b v="1"/>
    <s v="theater/plays"/>
    <x v="6"/>
    <x v="11"/>
    <n v="115"/>
    <x v="629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x v="428"/>
    <b v="0"/>
    <s v="theater/spaces"/>
    <x v="6"/>
    <x v="9"/>
    <n v="5"/>
    <x v="630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x v="196"/>
    <b v="1"/>
    <s v="games/tabletop games"/>
    <x v="3"/>
    <x v="5"/>
    <n v="134"/>
    <x v="631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x v="173"/>
    <b v="1"/>
    <s v="music/rock"/>
    <x v="7"/>
    <x v="15"/>
    <n v="114"/>
    <x v="632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x v="338"/>
    <b v="1"/>
    <s v="music/indie rock"/>
    <x v="7"/>
    <x v="12"/>
    <n v="146"/>
    <x v="633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x v="257"/>
    <b v="1"/>
    <s v="theater/plays"/>
    <x v="6"/>
    <x v="11"/>
    <n v="114"/>
    <x v="63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x v="374"/>
    <b v="1"/>
    <s v="music/rock"/>
    <x v="7"/>
    <x v="15"/>
    <n v="126"/>
    <x v="635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x v="429"/>
    <b v="1"/>
    <s v="publishing/nonfiction"/>
    <x v="1"/>
    <x v="17"/>
    <n v="315"/>
    <x v="85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x v="355"/>
    <b v="1"/>
    <s v="theater/plays"/>
    <x v="6"/>
    <x v="11"/>
    <n v="119"/>
    <x v="636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x v="157"/>
    <b v="1"/>
    <s v="games/tabletop games"/>
    <x v="3"/>
    <x v="5"/>
    <n v="287"/>
    <x v="6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x v="193"/>
    <b v="1"/>
    <s v="film &amp; video/documentary"/>
    <x v="5"/>
    <x v="8"/>
    <n v="113"/>
    <x v="638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x v="27"/>
    <b v="1"/>
    <s v="technology/hardware"/>
    <x v="0"/>
    <x v="0"/>
    <n v="150"/>
    <x v="639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x v="405"/>
    <b v="1"/>
    <s v="film &amp; video/documentary"/>
    <x v="5"/>
    <x v="8"/>
    <n v="112"/>
    <x v="64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x v="174"/>
    <b v="0"/>
    <s v="theater/spaces"/>
    <x v="6"/>
    <x v="9"/>
    <n v="1"/>
    <x v="641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x v="430"/>
    <b v="1"/>
    <s v="photography/photobooks"/>
    <x v="2"/>
    <x v="3"/>
    <n v="280"/>
    <x v="642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x v="350"/>
    <b v="1"/>
    <s v="music/electronic music"/>
    <x v="7"/>
    <x v="13"/>
    <n v="112"/>
    <x v="643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x v="431"/>
    <b v="1"/>
    <s v="music/rock"/>
    <x v="7"/>
    <x v="15"/>
    <n v="112"/>
    <x v="644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x v="343"/>
    <b v="1"/>
    <s v="theater/plays"/>
    <x v="6"/>
    <x v="11"/>
    <n v="111"/>
    <x v="257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x v="432"/>
    <b v="1"/>
    <s v="film &amp; video/shorts"/>
    <x v="5"/>
    <x v="27"/>
    <n v="111"/>
    <x v="645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x v="418"/>
    <b v="1"/>
    <s v="film &amp; video/television"/>
    <x v="5"/>
    <x v="16"/>
    <n v="129"/>
    <x v="64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x v="262"/>
    <b v="1"/>
    <s v="music/indie rock"/>
    <x v="7"/>
    <x v="12"/>
    <n v="111"/>
    <x v="647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x v="145"/>
    <b v="1"/>
    <s v="theater/plays"/>
    <x v="6"/>
    <x v="11"/>
    <n v="111"/>
    <x v="648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x v="409"/>
    <b v="1"/>
    <s v="theater/plays"/>
    <x v="6"/>
    <x v="11"/>
    <n v="105"/>
    <x v="649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x v="433"/>
    <b v="0"/>
    <s v="technology/makerspaces"/>
    <x v="0"/>
    <x v="24"/>
    <n v="28"/>
    <x v="65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x v="214"/>
    <b v="1"/>
    <s v="technology/hardware"/>
    <x v="0"/>
    <x v="0"/>
    <n v="1462"/>
    <x v="617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x v="257"/>
    <b v="1"/>
    <s v="music/pop"/>
    <x v="7"/>
    <x v="22"/>
    <n v="110"/>
    <x v="651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x v="434"/>
    <b v="0"/>
    <s v="photography/photobooks"/>
    <x v="2"/>
    <x v="3"/>
    <n v="39"/>
    <x v="652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x v="121"/>
    <b v="1"/>
    <s v="games/tabletop games"/>
    <x v="3"/>
    <x v="5"/>
    <n v="542"/>
    <x v="653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x v="416"/>
    <b v="0"/>
    <s v="technology/wearables"/>
    <x v="0"/>
    <x v="1"/>
    <n v="22"/>
    <x v="654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x v="374"/>
    <b v="1"/>
    <s v="film &amp; video/documentary"/>
    <x v="5"/>
    <x v="8"/>
    <n v="108"/>
    <x v="655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x v="435"/>
    <b v="1"/>
    <s v="games/tabletop games"/>
    <x v="3"/>
    <x v="5"/>
    <n v="180"/>
    <x v="656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x v="340"/>
    <b v="1"/>
    <s v="food/small batch"/>
    <x v="4"/>
    <x v="7"/>
    <n v="108"/>
    <x v="657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x v="272"/>
    <b v="0"/>
    <s v="theater/plays"/>
    <x v="6"/>
    <x v="11"/>
    <n v="22"/>
    <x v="658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x v="326"/>
    <b v="1"/>
    <s v="music/electronic music"/>
    <x v="7"/>
    <x v="13"/>
    <n v="107"/>
    <x v="659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x v="81"/>
    <b v="1"/>
    <s v="technology/space exploration"/>
    <x v="0"/>
    <x v="4"/>
    <n v="102"/>
    <x v="66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x v="101"/>
    <b v="1"/>
    <s v="games/tabletop games"/>
    <x v="3"/>
    <x v="5"/>
    <n v="126"/>
    <x v="661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x v="359"/>
    <b v="1"/>
    <s v="theater/plays"/>
    <x v="6"/>
    <x v="11"/>
    <n v="107"/>
    <x v="662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x v="207"/>
    <b v="1"/>
    <s v="food/small batch"/>
    <x v="4"/>
    <x v="7"/>
    <n v="427"/>
    <x v="663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x v="412"/>
    <b v="1"/>
    <s v="technology/wearables"/>
    <x v="0"/>
    <x v="1"/>
    <n v="214"/>
    <x v="664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x v="330"/>
    <b v="1"/>
    <s v="publishing/nonfiction"/>
    <x v="1"/>
    <x v="17"/>
    <n v="126"/>
    <x v="665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x v="436"/>
    <b v="1"/>
    <s v="film &amp; video/documentary"/>
    <x v="5"/>
    <x v="8"/>
    <n v="106"/>
    <x v="666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x v="294"/>
    <b v="1"/>
    <s v="music/rock"/>
    <x v="7"/>
    <x v="15"/>
    <n v="265"/>
    <x v="667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x v="387"/>
    <b v="1"/>
    <s v="theater/plays"/>
    <x v="6"/>
    <x v="11"/>
    <n v="106"/>
    <x v="668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x v="192"/>
    <b v="1"/>
    <s v="publishing/nonfiction"/>
    <x v="1"/>
    <x v="17"/>
    <n v="106"/>
    <x v="6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x v="340"/>
    <b v="1"/>
    <s v="music/indie rock"/>
    <x v="7"/>
    <x v="12"/>
    <n v="106"/>
    <x v="670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x v="437"/>
    <b v="1"/>
    <s v="theater/plays"/>
    <x v="6"/>
    <x v="11"/>
    <n v="106"/>
    <x v="671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x v="438"/>
    <b v="1"/>
    <s v="music/electronic music"/>
    <x v="7"/>
    <x v="13"/>
    <n v="352"/>
    <x v="672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x v="353"/>
    <b v="1"/>
    <s v="film &amp; video/documentary"/>
    <x v="5"/>
    <x v="8"/>
    <n v="106"/>
    <x v="673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x v="425"/>
    <b v="1"/>
    <s v="film &amp; video/documentary"/>
    <x v="5"/>
    <x v="8"/>
    <n v="100"/>
    <x v="674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x v="425"/>
    <b v="1"/>
    <s v="music/rock"/>
    <x v="7"/>
    <x v="15"/>
    <n v="105"/>
    <x v="675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x v="394"/>
    <b v="1"/>
    <s v="theater/plays"/>
    <x v="6"/>
    <x v="11"/>
    <n v="104"/>
    <x v="676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x v="379"/>
    <b v="1"/>
    <s v="music/rock"/>
    <x v="7"/>
    <x v="15"/>
    <n v="149"/>
    <x v="677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x v="439"/>
    <b v="1"/>
    <s v="technology/hardware"/>
    <x v="0"/>
    <x v="0"/>
    <n v="130"/>
    <x v="678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x v="440"/>
    <b v="1"/>
    <s v="music/rock"/>
    <x v="7"/>
    <x v="15"/>
    <n v="104"/>
    <x v="679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x v="316"/>
    <b v="1"/>
    <s v="film &amp; video/television"/>
    <x v="5"/>
    <x v="16"/>
    <n v="104"/>
    <x v="68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x v="338"/>
    <b v="1"/>
    <s v="theater/spaces"/>
    <x v="6"/>
    <x v="9"/>
    <n v="104"/>
    <x v="681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x v="192"/>
    <b v="1"/>
    <s v="music/indie rock"/>
    <x v="7"/>
    <x v="12"/>
    <n v="172"/>
    <x v="68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x v="362"/>
    <b v="1"/>
    <s v="theater/plays"/>
    <x v="6"/>
    <x v="11"/>
    <n v="103"/>
    <x v="68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x v="139"/>
    <b v="1"/>
    <s v="film &amp; video/documentary"/>
    <x v="5"/>
    <x v="8"/>
    <n v="103"/>
    <x v="684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x v="139"/>
    <b v="1"/>
    <s v="film &amp; video/documentary"/>
    <x v="5"/>
    <x v="8"/>
    <n v="103"/>
    <x v="685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x v="441"/>
    <b v="1"/>
    <s v="theater/plays"/>
    <x v="6"/>
    <x v="11"/>
    <n v="103"/>
    <x v="686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x v="442"/>
    <b v="1"/>
    <s v="theater/plays"/>
    <x v="6"/>
    <x v="11"/>
    <n v="103"/>
    <x v="41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x v="378"/>
    <b v="1"/>
    <s v="film &amp; video/television"/>
    <x v="5"/>
    <x v="16"/>
    <n v="103"/>
    <x v="687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x v="309"/>
    <b v="1"/>
    <s v="photography/photobooks"/>
    <x v="2"/>
    <x v="3"/>
    <n v="103"/>
    <x v="688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x v="262"/>
    <b v="1"/>
    <s v="theater/musical"/>
    <x v="6"/>
    <x v="19"/>
    <n v="103"/>
    <x v="689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x v="425"/>
    <b v="1"/>
    <s v="music/rock"/>
    <x v="7"/>
    <x v="15"/>
    <n v="102"/>
    <x v="690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x v="303"/>
    <b v="1"/>
    <s v="theater/plays"/>
    <x v="6"/>
    <x v="11"/>
    <n v="102"/>
    <x v="691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x v="173"/>
    <b v="1"/>
    <s v="music/rock"/>
    <x v="7"/>
    <x v="15"/>
    <n v="146"/>
    <x v="692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x v="443"/>
    <b v="1"/>
    <s v="publishing/nonfiction"/>
    <x v="1"/>
    <x v="17"/>
    <n v="204"/>
    <x v="693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x v="392"/>
    <b v="1"/>
    <s v="music/indie rock"/>
    <x v="7"/>
    <x v="12"/>
    <n v="128"/>
    <x v="694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x v="241"/>
    <b v="1"/>
    <s v="music/indie rock"/>
    <x v="7"/>
    <x v="12"/>
    <n v="136"/>
    <x v="695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x v="394"/>
    <b v="1"/>
    <s v="theater/plays"/>
    <x v="6"/>
    <x v="11"/>
    <n v="102"/>
    <x v="696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x v="441"/>
    <b v="1"/>
    <s v="theater/plays"/>
    <x v="6"/>
    <x v="11"/>
    <n v="102"/>
    <x v="697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x v="422"/>
    <b v="1"/>
    <s v="music/rock"/>
    <x v="7"/>
    <x v="15"/>
    <n v="101"/>
    <x v="698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x v="387"/>
    <b v="1"/>
    <s v="theater/plays"/>
    <x v="6"/>
    <x v="11"/>
    <n v="101"/>
    <x v="699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x v="383"/>
    <b v="1"/>
    <s v="film &amp; video/documentary"/>
    <x v="5"/>
    <x v="8"/>
    <n v="101"/>
    <x v="7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x v="359"/>
    <b v="1"/>
    <s v="theater/plays"/>
    <x v="6"/>
    <x v="11"/>
    <n v="101"/>
    <x v="70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x v="425"/>
    <b v="1"/>
    <s v="film &amp; video/television"/>
    <x v="5"/>
    <x v="16"/>
    <n v="101"/>
    <x v="702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x v="405"/>
    <b v="1"/>
    <s v="theater/musical"/>
    <x v="6"/>
    <x v="19"/>
    <n v="101"/>
    <x v="703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x v="405"/>
    <b v="1"/>
    <s v="theater/spaces"/>
    <x v="6"/>
    <x v="9"/>
    <n v="101"/>
    <x v="704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x v="173"/>
    <b v="1"/>
    <s v="theater/plays"/>
    <x v="6"/>
    <x v="11"/>
    <n v="101"/>
    <x v="70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x v="128"/>
    <b v="1"/>
    <s v="music/pop"/>
    <x v="7"/>
    <x v="22"/>
    <n v="202"/>
    <x v="706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x v="281"/>
    <b v="1"/>
    <s v="photography/photobooks"/>
    <x v="2"/>
    <x v="3"/>
    <n v="202"/>
    <x v="7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415"/>
    <b v="1"/>
    <s v="music/rock"/>
    <x v="7"/>
    <x v="15"/>
    <n v="155"/>
    <x v="708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x v="249"/>
    <b v="1"/>
    <s v="theater/plays"/>
    <x v="6"/>
    <x v="11"/>
    <n v="336"/>
    <x v="7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x v="383"/>
    <b v="1"/>
    <s v="theater/plays"/>
    <x v="6"/>
    <x v="11"/>
    <n v="101"/>
    <x v="710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x v="429"/>
    <b v="1"/>
    <s v="film &amp; video/documentary"/>
    <x v="5"/>
    <x v="8"/>
    <n v="100"/>
    <x v="711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x v="341"/>
    <b v="1"/>
    <s v="technology/hardware"/>
    <x v="0"/>
    <x v="0"/>
    <n v="167"/>
    <x v="71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x v="421"/>
    <b v="0"/>
    <s v="music/faith"/>
    <x v="7"/>
    <x v="14"/>
    <n v="33"/>
    <x v="713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x v="444"/>
    <b v="1"/>
    <s v="theater/plays"/>
    <x v="6"/>
    <x v="11"/>
    <n v="100"/>
    <x v="71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x v="445"/>
    <b v="1"/>
    <s v="theater/plays"/>
    <x v="6"/>
    <x v="11"/>
    <n v="100"/>
    <x v="715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x v="429"/>
    <b v="1"/>
    <s v="theater/plays"/>
    <x v="6"/>
    <x v="11"/>
    <n v="100"/>
    <x v="716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x v="420"/>
    <b v="1"/>
    <s v="theater/plays"/>
    <x v="6"/>
    <x v="11"/>
    <n v="100"/>
    <x v="717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x v="388"/>
    <b v="1"/>
    <s v="music/classical music"/>
    <x v="7"/>
    <x v="25"/>
    <n v="100"/>
    <x v="718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x v="446"/>
    <b v="1"/>
    <s v="music/rock"/>
    <x v="7"/>
    <x v="15"/>
    <n v="200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x v="139"/>
    <b v="1"/>
    <s v="publishing/nonfiction"/>
    <x v="1"/>
    <x v="17"/>
    <n v="122"/>
    <x v="720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x v="391"/>
    <b v="1"/>
    <s v="music/rock"/>
    <x v="7"/>
    <x v="15"/>
    <n v="100"/>
    <x v="721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x v="174"/>
    <b v="1"/>
    <s v="theater/spaces"/>
    <x v="6"/>
    <x v="9"/>
    <n v="100"/>
    <x v="722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x v="447"/>
    <b v="0"/>
    <s v="games/mobile games"/>
    <x v="3"/>
    <x v="28"/>
    <n v="40"/>
    <x v="723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x v="391"/>
    <b v="1"/>
    <s v="technology/hardware"/>
    <x v="0"/>
    <x v="0"/>
    <n v="123"/>
    <x v="724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x v="353"/>
    <b v="1"/>
    <s v="theater/plays"/>
    <x v="6"/>
    <x v="11"/>
    <n v="115"/>
    <x v="725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x v="399"/>
    <b v="1"/>
    <s v="film &amp; video/documentary"/>
    <x v="5"/>
    <x v="8"/>
    <n v="130"/>
    <x v="581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x v="448"/>
    <b v="1"/>
    <s v="publishing/radio &amp; podcasts"/>
    <x v="1"/>
    <x v="2"/>
    <n v="102"/>
    <x v="726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x v="418"/>
    <b v="1"/>
    <s v="photography/photobooks"/>
    <x v="2"/>
    <x v="3"/>
    <n v="108"/>
    <x v="727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x v="449"/>
    <b v="1"/>
    <s v="music/rock"/>
    <x v="7"/>
    <x v="15"/>
    <n v="100"/>
    <x v="728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x v="303"/>
    <b v="1"/>
    <s v="theater/plays"/>
    <x v="6"/>
    <x v="11"/>
    <n v="100"/>
    <x v="729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x v="414"/>
    <b v="1"/>
    <s v="theater/plays"/>
    <x v="6"/>
    <x v="11"/>
    <n v="100"/>
    <x v="73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x v="384"/>
    <b v="1"/>
    <s v="publishing/nonfiction"/>
    <x v="1"/>
    <x v="17"/>
    <n v="158"/>
    <x v="731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x v="219"/>
    <b v="1"/>
    <s v="music/rock"/>
    <x v="7"/>
    <x v="15"/>
    <n v="126"/>
    <x v="732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x v="339"/>
    <b v="0"/>
    <s v="photography/photobooks"/>
    <x v="2"/>
    <x v="3"/>
    <n v="24"/>
    <x v="733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x v="128"/>
    <b v="0"/>
    <s v="photography/photobooks"/>
    <x v="2"/>
    <x v="3"/>
    <n v="20"/>
    <x v="734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x v="311"/>
    <b v="1"/>
    <s v="photography/photobooks"/>
    <x v="2"/>
    <x v="3"/>
    <n v="105"/>
    <x v="735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x v="293"/>
    <b v="1"/>
    <s v="theater/plays"/>
    <x v="6"/>
    <x v="11"/>
    <n v="189"/>
    <x v="736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x v="81"/>
    <b v="0"/>
    <s v="photography/photobooks"/>
    <x v="2"/>
    <x v="3"/>
    <n v="52"/>
    <x v="737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x v="422"/>
    <b v="1"/>
    <s v="photography/photobooks"/>
    <x v="2"/>
    <x v="3"/>
    <n v="111"/>
    <x v="738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x v="254"/>
    <b v="1"/>
    <s v="film &amp; video/documentary"/>
    <x v="5"/>
    <x v="8"/>
    <n v="125"/>
    <x v="739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x v="241"/>
    <b v="1"/>
    <s v="music/indie rock"/>
    <x v="7"/>
    <x v="12"/>
    <n v="104"/>
    <x v="740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x v="437"/>
    <b v="1"/>
    <s v="music/rock"/>
    <x v="7"/>
    <x v="15"/>
    <n v="252"/>
    <x v="741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x v="379"/>
    <b v="1"/>
    <s v="photography/photobooks"/>
    <x v="2"/>
    <x v="3"/>
    <n v="103"/>
    <x v="604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x v="450"/>
    <b v="1"/>
    <s v="games/tabletop games"/>
    <x v="3"/>
    <x v="5"/>
    <n v="930250"/>
    <x v="742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x v="406"/>
    <b v="1"/>
    <s v="music/indie rock"/>
    <x v="7"/>
    <x v="12"/>
    <n v="102"/>
    <x v="743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x v="429"/>
    <b v="1"/>
    <s v="film &amp; video/documentary"/>
    <x v="5"/>
    <x v="8"/>
    <n v="185"/>
    <x v="74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x v="451"/>
    <b v="1"/>
    <s v="music/indie rock"/>
    <x v="7"/>
    <x v="12"/>
    <n v="115"/>
    <x v="74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x v="327"/>
    <b v="1"/>
    <s v="theater/spaces"/>
    <x v="6"/>
    <x v="9"/>
    <n v="110"/>
    <x v="746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x v="170"/>
    <b v="1"/>
    <s v="music/rock"/>
    <x v="7"/>
    <x v="15"/>
    <n v="102"/>
    <x v="747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x v="452"/>
    <b v="1"/>
    <s v="music/rock"/>
    <x v="7"/>
    <x v="15"/>
    <n v="114"/>
    <x v="748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x v="394"/>
    <b v="1"/>
    <s v="theater/plays"/>
    <x v="6"/>
    <x v="11"/>
    <n v="101"/>
    <x v="749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x v="353"/>
    <b v="1"/>
    <s v="photography/photobooks"/>
    <x v="2"/>
    <x v="3"/>
    <n v="261"/>
    <x v="75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x v="27"/>
    <b v="1"/>
    <s v="photography/photobooks"/>
    <x v="2"/>
    <x v="3"/>
    <n v="104"/>
    <x v="751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x v="330"/>
    <b v="1"/>
    <s v="film &amp; video/television"/>
    <x v="5"/>
    <x v="16"/>
    <n v="101"/>
    <x v="7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x v="407"/>
    <b v="1"/>
    <s v="film &amp; video/documentary"/>
    <x v="5"/>
    <x v="8"/>
    <n v="101"/>
    <x v="753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x v="295"/>
    <b v="1"/>
    <s v="technology/hardware"/>
    <x v="0"/>
    <x v="0"/>
    <n v="361"/>
    <x v="75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x v="272"/>
    <b v="1"/>
    <s v="games/tabletop games"/>
    <x v="3"/>
    <x v="5"/>
    <n v="113"/>
    <x v="75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x v="93"/>
    <b v="1"/>
    <s v="film &amp; video/documentary"/>
    <x v="5"/>
    <x v="8"/>
    <n v="112"/>
    <x v="756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x v="222"/>
    <b v="0"/>
    <s v="technology/wearables"/>
    <x v="0"/>
    <x v="1"/>
    <n v="22"/>
    <x v="757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x v="202"/>
    <b v="1"/>
    <s v="music/rock"/>
    <x v="7"/>
    <x v="15"/>
    <n v="110"/>
    <x v="758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x v="295"/>
    <b v="0"/>
    <s v="technology/wearables"/>
    <x v="0"/>
    <x v="1"/>
    <n v="15"/>
    <x v="75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x v="285"/>
    <b v="0"/>
    <s v="film &amp; video/drama"/>
    <x v="5"/>
    <x v="10"/>
    <n v="18"/>
    <x v="76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x v="453"/>
    <b v="1"/>
    <s v="games/tabletop games"/>
    <x v="3"/>
    <x v="5"/>
    <n v="489"/>
    <x v="761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x v="440"/>
    <b v="1"/>
    <s v="music/indie rock"/>
    <x v="7"/>
    <x v="12"/>
    <n v="176"/>
    <x v="762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x v="363"/>
    <b v="1"/>
    <s v="theater/spaces"/>
    <x v="6"/>
    <x v="9"/>
    <n v="103"/>
    <x v="763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x v="184"/>
    <b v="1"/>
    <s v="film &amp; video/television"/>
    <x v="5"/>
    <x v="16"/>
    <n v="104"/>
    <x v="76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x v="96"/>
    <b v="1"/>
    <s v="theater/plays"/>
    <x v="6"/>
    <x v="11"/>
    <n v="175"/>
    <x v="765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x v="379"/>
    <b v="1"/>
    <s v="music/indie rock"/>
    <x v="7"/>
    <x v="12"/>
    <n v="117"/>
    <x v="76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x v="328"/>
    <b v="1"/>
    <s v="film &amp; video/documentary"/>
    <x v="5"/>
    <x v="8"/>
    <n v="103"/>
    <x v="767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x v="341"/>
    <b v="0"/>
    <s v="music/faith"/>
    <x v="7"/>
    <x v="14"/>
    <n v="109"/>
    <x v="768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x v="388"/>
    <b v="0"/>
    <s v="theater/musical"/>
    <x v="6"/>
    <x v="19"/>
    <n v="51"/>
    <x v="76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x v="393"/>
    <b v="1"/>
    <s v="theater/spaces"/>
    <x v="6"/>
    <x v="9"/>
    <n v="103"/>
    <x v="77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x v="437"/>
    <b v="1"/>
    <s v="music/pop"/>
    <x v="7"/>
    <x v="22"/>
    <n v="174"/>
    <x v="771"/>
  </r>
  <r>
    <n v="3302"/>
    <s v="El muro de BorÃ­s KiÃ©n"/>
    <s v="FilosofÃ­a de los anÃ³nimos"/>
    <x v="160"/>
    <n v="8685"/>
    <x v="0"/>
    <x v="5"/>
    <s v="EUR"/>
    <n v="1481099176"/>
    <n v="1478507176"/>
    <b v="0"/>
    <x v="449"/>
    <b v="1"/>
    <s v="theater/plays"/>
    <x v="6"/>
    <x v="11"/>
    <n v="103"/>
    <x v="772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x v="389"/>
    <b v="1"/>
    <s v="games/tabletop games"/>
    <x v="3"/>
    <x v="5"/>
    <n v="116"/>
    <x v="77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x v="338"/>
    <b v="1"/>
    <s v="food/small batch"/>
    <x v="4"/>
    <x v="7"/>
    <n v="173"/>
    <x v="254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x v="454"/>
    <b v="1"/>
    <s v="film &amp; video/documentary"/>
    <x v="5"/>
    <x v="8"/>
    <n v="102"/>
    <x v="77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x v="422"/>
    <b v="0"/>
    <s v="technology/wearables"/>
    <x v="0"/>
    <x v="1"/>
    <n v="35"/>
    <x v="775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x v="303"/>
    <b v="1"/>
    <s v="theater/spaces"/>
    <x v="6"/>
    <x v="9"/>
    <n v="108"/>
    <x v="776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x v="408"/>
    <b v="0"/>
    <s v="food/food trucks"/>
    <x v="4"/>
    <x v="29"/>
    <n v="11"/>
    <x v="569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x v="382"/>
    <b v="1"/>
    <s v="film &amp; video/television"/>
    <x v="5"/>
    <x v="16"/>
    <n v="107"/>
    <x v="777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x v="455"/>
    <b v="1"/>
    <s v="food/small batch"/>
    <x v="4"/>
    <x v="7"/>
    <n v="101"/>
    <x v="778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x v="129"/>
    <b v="1"/>
    <s v="film &amp; video/documentary"/>
    <x v="5"/>
    <x v="8"/>
    <n v="107"/>
    <x v="779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x v="456"/>
    <b v="0"/>
    <s v="journalism/audio"/>
    <x v="8"/>
    <x v="30"/>
    <n v="9"/>
    <x v="78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x v="295"/>
    <b v="1"/>
    <s v="theater/musical"/>
    <x v="6"/>
    <x v="19"/>
    <n v="107"/>
    <x v="781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x v="457"/>
    <b v="1"/>
    <s v="film &amp; video/television"/>
    <x v="5"/>
    <x v="16"/>
    <n v="142"/>
    <x v="782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x v="391"/>
    <b v="1"/>
    <s v="film &amp; video/television"/>
    <x v="5"/>
    <x v="16"/>
    <n v="106"/>
    <x v="783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x v="394"/>
    <b v="0"/>
    <s v="theater/spaces"/>
    <x v="6"/>
    <x v="9"/>
    <n v="11"/>
    <x v="784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x v="451"/>
    <b v="1"/>
    <s v="photography/photobooks"/>
    <x v="2"/>
    <x v="3"/>
    <n v="282"/>
    <x v="785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x v="458"/>
    <b v="1"/>
    <s v="music/rock"/>
    <x v="7"/>
    <x v="15"/>
    <n v="105"/>
    <x v="786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x v="326"/>
    <b v="1"/>
    <s v="theater/spaces"/>
    <x v="6"/>
    <x v="9"/>
    <n v="168"/>
    <x v="787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x v="404"/>
    <b v="1"/>
    <s v="food/small batch"/>
    <x v="4"/>
    <x v="7"/>
    <n v="168"/>
    <x v="788"/>
  </r>
  <r>
    <n v="806"/>
    <s v="Golden Animals NEW Album!"/>
    <s v="Help Golden Animals finish their NEW Album!"/>
    <x v="36"/>
    <n v="8355"/>
    <x v="0"/>
    <x v="0"/>
    <s v="USD"/>
    <n v="1315413339"/>
    <n v="1312821339"/>
    <b v="0"/>
    <x v="414"/>
    <b v="1"/>
    <s v="music/rock"/>
    <x v="7"/>
    <x v="15"/>
    <n v="104"/>
    <x v="50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x v="352"/>
    <b v="1"/>
    <s v="music/rock"/>
    <x v="7"/>
    <x v="15"/>
    <n v="104"/>
    <x v="201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x v="406"/>
    <b v="1"/>
    <s v="theater/plays"/>
    <x v="6"/>
    <x v="11"/>
    <n v="104"/>
    <x v="789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x v="406"/>
    <b v="1"/>
    <s v="theater/spaces"/>
    <x v="6"/>
    <x v="9"/>
    <n v="166"/>
    <x v="790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x v="281"/>
    <b v="0"/>
    <s v="film &amp; video/animation"/>
    <x v="5"/>
    <x v="23"/>
    <n v="22"/>
    <x v="791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x v="327"/>
    <b v="1"/>
    <s v="technology/hardware"/>
    <x v="0"/>
    <x v="0"/>
    <n v="138"/>
    <x v="792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x v="459"/>
    <b v="1"/>
    <s v="games/tabletop games"/>
    <x v="3"/>
    <x v="5"/>
    <n v="332"/>
    <x v="793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x v="452"/>
    <b v="1"/>
    <s v="music/classical music"/>
    <x v="7"/>
    <x v="25"/>
    <n v="111"/>
    <x v="794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x v="387"/>
    <b v="1"/>
    <s v="photography/photobooks"/>
    <x v="2"/>
    <x v="3"/>
    <n v="165"/>
    <x v="795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x v="174"/>
    <b v="0"/>
    <s v="food/food trucks"/>
    <x v="4"/>
    <x v="29"/>
    <n v="24"/>
    <x v="796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x v="454"/>
    <b v="1"/>
    <s v="theater/plays"/>
    <x v="6"/>
    <x v="11"/>
    <n v="103"/>
    <x v="797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x v="460"/>
    <b v="1"/>
    <s v="theater/musical"/>
    <x v="6"/>
    <x v="19"/>
    <n v="103"/>
    <x v="798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x v="414"/>
    <b v="1"/>
    <s v="theater/plays"/>
    <x v="6"/>
    <x v="11"/>
    <n v="103"/>
    <x v="799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x v="295"/>
    <b v="1"/>
    <s v="theater/plays"/>
    <x v="6"/>
    <x v="11"/>
    <n v="103"/>
    <x v="8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x v="405"/>
    <b v="1"/>
    <s v="music/pop"/>
    <x v="7"/>
    <x v="22"/>
    <n v="103"/>
    <x v="801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x v="354"/>
    <b v="1"/>
    <s v="music/pop"/>
    <x v="7"/>
    <x v="22"/>
    <n v="103"/>
    <x v="802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x v="461"/>
    <b v="1"/>
    <s v="theater/plays"/>
    <x v="6"/>
    <x v="11"/>
    <n v="109"/>
    <x v="803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x v="386"/>
    <b v="0"/>
    <s v="photography/photobooks"/>
    <x v="2"/>
    <x v="3"/>
    <n v="36"/>
    <x v="804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x v="397"/>
    <b v="0"/>
    <s v="publishing/translations"/>
    <x v="1"/>
    <x v="31"/>
    <n v="10"/>
    <x v="805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x v="272"/>
    <b v="1"/>
    <s v="games/tabletop games"/>
    <x v="3"/>
    <x v="5"/>
    <n v="327"/>
    <x v="806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x v="462"/>
    <b v="1"/>
    <s v="theater/musical"/>
    <x v="6"/>
    <x v="19"/>
    <n v="102"/>
    <x v="807"/>
  </r>
  <r>
    <n v="1464"/>
    <s v="Science Studio"/>
    <s v="The Best Science Media on the Web"/>
    <x v="1"/>
    <n v="8160"/>
    <x v="0"/>
    <x v="0"/>
    <s v="USD"/>
    <n v="1361029958"/>
    <n v="1358437958"/>
    <b v="1"/>
    <x v="369"/>
    <b v="1"/>
    <s v="publishing/radio &amp; podcasts"/>
    <x v="1"/>
    <x v="2"/>
    <n v="163"/>
    <x v="80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x v="296"/>
    <b v="1"/>
    <s v="music/rock"/>
    <x v="7"/>
    <x v="15"/>
    <n v="125"/>
    <x v="809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x v="442"/>
    <b v="1"/>
    <s v="technology/hardware"/>
    <x v="0"/>
    <x v="0"/>
    <n v="113"/>
    <x v="81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x v="27"/>
    <b v="1"/>
    <s v="theater/plays"/>
    <x v="6"/>
    <x v="11"/>
    <n v="102"/>
    <x v="8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x v="424"/>
    <b v="1"/>
    <s v="theater/plays"/>
    <x v="6"/>
    <x v="11"/>
    <n v="101"/>
    <x v="812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x v="330"/>
    <b v="1"/>
    <s v="theater/plays"/>
    <x v="6"/>
    <x v="11"/>
    <n v="101"/>
    <x v="813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x v="297"/>
    <b v="1"/>
    <s v="games/tabletop games"/>
    <x v="3"/>
    <x v="5"/>
    <n v="108"/>
    <x v="814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x v="164"/>
    <b v="1"/>
    <s v="music/indie rock"/>
    <x v="7"/>
    <x v="12"/>
    <n v="203"/>
    <x v="815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x v="341"/>
    <b v="1"/>
    <s v="music/pop"/>
    <x v="7"/>
    <x v="22"/>
    <n v="103"/>
    <x v="816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x v="429"/>
    <b v="1"/>
    <s v="music/rock"/>
    <x v="7"/>
    <x v="15"/>
    <n v="101"/>
    <x v="81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x v="463"/>
    <b v="1"/>
    <s v="food/small batch"/>
    <x v="4"/>
    <x v="7"/>
    <n v="108"/>
    <x v="818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x v="371"/>
    <b v="1"/>
    <s v="theater/plays"/>
    <x v="6"/>
    <x v="11"/>
    <n v="101"/>
    <x v="189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x v="161"/>
    <b v="1"/>
    <s v="music/rock"/>
    <x v="7"/>
    <x v="15"/>
    <n v="101"/>
    <x v="819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x v="85"/>
    <b v="0"/>
    <s v="games/video games"/>
    <x v="3"/>
    <x v="18"/>
    <n v="9"/>
    <x v="820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x v="242"/>
    <b v="0"/>
    <s v="games/video games"/>
    <x v="3"/>
    <x v="18"/>
    <n v="29"/>
    <x v="821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x v="383"/>
    <b v="1"/>
    <s v="music/indie rock"/>
    <x v="7"/>
    <x v="12"/>
    <n v="101"/>
    <x v="822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x v="208"/>
    <b v="1"/>
    <s v="games/tabletop games"/>
    <x v="3"/>
    <x v="5"/>
    <n v="806"/>
    <x v="823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x v="307"/>
    <b v="1"/>
    <s v="music/rock"/>
    <x v="7"/>
    <x v="15"/>
    <n v="115"/>
    <x v="824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x v="262"/>
    <b v="1"/>
    <s v="music/rock"/>
    <x v="7"/>
    <x v="15"/>
    <n v="101"/>
    <x v="825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x v="145"/>
    <b v="1"/>
    <s v="film &amp; video/documentary"/>
    <x v="5"/>
    <x v="8"/>
    <n v="100"/>
    <x v="826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x v="328"/>
    <b v="1"/>
    <s v="music/classical music"/>
    <x v="7"/>
    <x v="25"/>
    <n v="100"/>
    <x v="827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x v="464"/>
    <b v="1"/>
    <s v="music/metal"/>
    <x v="7"/>
    <x v="20"/>
    <n v="267"/>
    <x v="828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x v="128"/>
    <b v="1"/>
    <s v="theater/plays"/>
    <x v="6"/>
    <x v="11"/>
    <n v="100"/>
    <x v="829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x v="85"/>
    <b v="1"/>
    <s v="photography/photobooks"/>
    <x v="2"/>
    <x v="3"/>
    <n v="107"/>
    <x v="830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x v="427"/>
    <b v="1"/>
    <s v="theater/plays"/>
    <x v="6"/>
    <x v="11"/>
    <n v="100"/>
    <x v="831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x v="267"/>
    <b v="1"/>
    <s v="film &amp; video/documentary"/>
    <x v="5"/>
    <x v="8"/>
    <n v="107"/>
    <x v="832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x v="267"/>
    <b v="1"/>
    <s v="photography/photobooks"/>
    <x v="2"/>
    <x v="3"/>
    <n v="114"/>
    <x v="833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x v="317"/>
    <b v="1"/>
    <s v="theater/musical"/>
    <x v="6"/>
    <x v="19"/>
    <n v="113"/>
    <x v="834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x v="317"/>
    <b v="1"/>
    <s v="music/pop"/>
    <x v="7"/>
    <x v="22"/>
    <n v="132"/>
    <x v="835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x v="213"/>
    <b v="1"/>
    <s v="publishing/nonfiction"/>
    <x v="1"/>
    <x v="17"/>
    <n v="106"/>
    <x v="836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x v="380"/>
    <b v="0"/>
    <s v="theater/spaces"/>
    <x v="6"/>
    <x v="9"/>
    <n v="20"/>
    <x v="837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x v="85"/>
    <b v="1"/>
    <s v="theater/plays"/>
    <x v="6"/>
    <x v="11"/>
    <n v="113"/>
    <x v="83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x v="208"/>
    <b v="1"/>
    <s v="theater/plays"/>
    <x v="6"/>
    <x v="11"/>
    <n v="131"/>
    <x v="839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x v="441"/>
    <b v="1"/>
    <s v="film &amp; video/documentary"/>
    <x v="5"/>
    <x v="8"/>
    <n v="232"/>
    <x v="84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x v="449"/>
    <b v="0"/>
    <s v="technology/wearables"/>
    <x v="0"/>
    <x v="1"/>
    <n v="22"/>
    <x v="84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x v="407"/>
    <b v="1"/>
    <s v="theater/plays"/>
    <x v="6"/>
    <x v="11"/>
    <n v="101"/>
    <x v="84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x v="382"/>
    <b v="1"/>
    <s v="film &amp; video/documentary"/>
    <x v="5"/>
    <x v="8"/>
    <n v="131"/>
    <x v="843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x v="458"/>
    <b v="0"/>
    <s v="music/indie rock"/>
    <x v="7"/>
    <x v="12"/>
    <n v="39"/>
    <x v="844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x v="465"/>
    <b v="1"/>
    <s v="technology/hardware"/>
    <x v="0"/>
    <x v="0"/>
    <n v="104"/>
    <x v="845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x v="221"/>
    <b v="1"/>
    <s v="theater/plays"/>
    <x v="6"/>
    <x v="11"/>
    <n v="156"/>
    <x v="846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x v="466"/>
    <b v="1"/>
    <s v="games/tabletop games"/>
    <x v="3"/>
    <x v="5"/>
    <n v="780"/>
    <x v="847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x v="418"/>
    <b v="0"/>
    <s v="technology/wearables"/>
    <x v="0"/>
    <x v="1"/>
    <n v="26"/>
    <x v="433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x v="257"/>
    <b v="1"/>
    <s v="music/rock"/>
    <x v="7"/>
    <x v="15"/>
    <n v="104"/>
    <x v="848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x v="418"/>
    <b v="1"/>
    <s v="music/indie rock"/>
    <x v="7"/>
    <x v="12"/>
    <n v="104"/>
    <x v="849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x v="299"/>
    <b v="0"/>
    <s v="film &amp; video/animation"/>
    <x v="5"/>
    <x v="23"/>
    <n v="19"/>
    <x v="85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x v="441"/>
    <b v="1"/>
    <s v="music/rock"/>
    <x v="7"/>
    <x v="15"/>
    <n v="111"/>
    <x v="851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x v="404"/>
    <b v="1"/>
    <s v="music/electronic music"/>
    <x v="7"/>
    <x v="13"/>
    <n v="103"/>
    <x v="85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x v="128"/>
    <b v="1"/>
    <s v="film &amp; video/documentary"/>
    <x v="5"/>
    <x v="8"/>
    <n v="110"/>
    <x v="853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x v="303"/>
    <b v="1"/>
    <s v="film &amp; video/documentary"/>
    <x v="5"/>
    <x v="8"/>
    <n v="103"/>
    <x v="854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x v="383"/>
    <b v="1"/>
    <s v="film &amp; video/shorts"/>
    <x v="5"/>
    <x v="27"/>
    <n v="102"/>
    <x v="855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x v="445"/>
    <b v="1"/>
    <s v="theater/plays"/>
    <x v="6"/>
    <x v="11"/>
    <n v="170"/>
    <x v="856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x v="376"/>
    <b v="1"/>
    <s v="film &amp; video/shorts"/>
    <x v="5"/>
    <x v="27"/>
    <n v="128"/>
    <x v="85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x v="434"/>
    <b v="0"/>
    <s v="film &amp; video/science fiction"/>
    <x v="5"/>
    <x v="21"/>
    <n v="10"/>
    <x v="858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x v="467"/>
    <b v="1"/>
    <s v="music/rock"/>
    <x v="7"/>
    <x v="15"/>
    <n v="102"/>
    <x v="85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x v="246"/>
    <b v="1"/>
    <s v="music/classical music"/>
    <x v="7"/>
    <x v="25"/>
    <n v="102"/>
    <x v="86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x v="365"/>
    <b v="1"/>
    <s v="theater/plays"/>
    <x v="6"/>
    <x v="11"/>
    <n v="109"/>
    <x v="861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x v="241"/>
    <b v="1"/>
    <s v="theater/spaces"/>
    <x v="6"/>
    <x v="9"/>
    <n v="109"/>
    <x v="86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x v="178"/>
    <b v="1"/>
    <s v="technology/space exploration"/>
    <x v="0"/>
    <x v="4"/>
    <n v="101"/>
    <x v="86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x v="468"/>
    <b v="1"/>
    <s v="publishing/nonfiction"/>
    <x v="1"/>
    <x v="17"/>
    <n v="126"/>
    <x v="864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x v="379"/>
    <b v="1"/>
    <s v="theater/spaces"/>
    <x v="6"/>
    <x v="9"/>
    <n v="302"/>
    <x v="865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x v="469"/>
    <b v="0"/>
    <s v="theater/plays"/>
    <x v="6"/>
    <x v="11"/>
    <n v="75"/>
    <x v="866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x v="219"/>
    <b v="0"/>
    <s v="film &amp; video/animation"/>
    <x v="5"/>
    <x v="23"/>
    <n v="50"/>
    <x v="867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x v="330"/>
    <b v="1"/>
    <s v="film &amp; video/shorts"/>
    <x v="5"/>
    <x v="27"/>
    <n v="108"/>
    <x v="868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x v="286"/>
    <b v="1"/>
    <s v="music/pop"/>
    <x v="7"/>
    <x v="22"/>
    <n v="100"/>
    <x v="869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x v="161"/>
    <b v="1"/>
    <s v="music/rock"/>
    <x v="7"/>
    <x v="15"/>
    <n v="100"/>
    <x v="87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x v="257"/>
    <b v="1"/>
    <s v="games/tabletop games"/>
    <x v="3"/>
    <x v="5"/>
    <n v="107"/>
    <x v="871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x v="182"/>
    <b v="0"/>
    <s v="theater/plays"/>
    <x v="6"/>
    <x v="11"/>
    <n v="20"/>
    <x v="872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x v="27"/>
    <b v="1"/>
    <s v="music/rock"/>
    <x v="7"/>
    <x v="15"/>
    <n v="107"/>
    <x v="873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x v="157"/>
    <b v="1"/>
    <s v="technology/hardware"/>
    <x v="0"/>
    <x v="0"/>
    <n v="248"/>
    <x v="874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x v="151"/>
    <b v="0"/>
    <s v="photography/photobooks"/>
    <x v="2"/>
    <x v="3"/>
    <n v="59"/>
    <x v="875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x v="465"/>
    <b v="1"/>
    <s v="film &amp; video/shorts"/>
    <x v="5"/>
    <x v="27"/>
    <n v="148"/>
    <x v="876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x v="470"/>
    <b v="1"/>
    <s v="music/indie rock"/>
    <x v="7"/>
    <x v="12"/>
    <n v="124"/>
    <x v="87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x v="182"/>
    <b v="1"/>
    <s v="technology/hardware"/>
    <x v="0"/>
    <x v="0"/>
    <n v="148"/>
    <x v="878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x v="471"/>
    <b v="1"/>
    <s v="publishing/nonfiction"/>
    <x v="1"/>
    <x v="17"/>
    <n v="105"/>
    <x v="879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x v="378"/>
    <b v="1"/>
    <s v="theater/plays"/>
    <x v="6"/>
    <x v="11"/>
    <n v="105"/>
    <x v="880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x v="353"/>
    <b v="0"/>
    <s v="games/video games"/>
    <x v="3"/>
    <x v="18"/>
    <n v="29"/>
    <x v="88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x v="317"/>
    <b v="1"/>
    <s v="music/indie rock"/>
    <x v="7"/>
    <x v="12"/>
    <n v="105"/>
    <x v="88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x v="472"/>
    <b v="1"/>
    <s v="technology/hardware"/>
    <x v="0"/>
    <x v="0"/>
    <n v="978"/>
    <x v="883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x v="473"/>
    <b v="1"/>
    <s v="technology/hardware"/>
    <x v="0"/>
    <x v="0"/>
    <n v="297"/>
    <x v="88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x v="381"/>
    <b v="1"/>
    <s v="music/rock"/>
    <x v="7"/>
    <x v="15"/>
    <n v="146"/>
    <x v="885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x v="471"/>
    <b v="1"/>
    <s v="theater/spaces"/>
    <x v="6"/>
    <x v="9"/>
    <n v="131"/>
    <x v="886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x v="330"/>
    <b v="1"/>
    <s v="theater/plays"/>
    <x v="6"/>
    <x v="11"/>
    <n v="144"/>
    <x v="887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x v="361"/>
    <b v="1"/>
    <s v="publishing/nonfiction"/>
    <x v="1"/>
    <x v="17"/>
    <n v="147"/>
    <x v="888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x v="378"/>
    <b v="1"/>
    <s v="music/rock"/>
    <x v="7"/>
    <x v="15"/>
    <n v="131"/>
    <x v="889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x v="360"/>
    <b v="1"/>
    <s v="photography/photobooks"/>
    <x v="2"/>
    <x v="3"/>
    <n v="103"/>
    <x v="89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x v="365"/>
    <b v="0"/>
    <s v="theater/spaces"/>
    <x v="6"/>
    <x v="9"/>
    <n v="60"/>
    <x v="891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x v="239"/>
    <b v="1"/>
    <s v="theater/plays"/>
    <x v="6"/>
    <x v="11"/>
    <n v="102"/>
    <x v="89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353"/>
    <b v="1"/>
    <s v="film &amp; video/documentary"/>
    <x v="5"/>
    <x v="8"/>
    <n v="110"/>
    <x v="89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x v="429"/>
    <b v="1"/>
    <s v="theater/plays"/>
    <x v="6"/>
    <x v="11"/>
    <n v="119"/>
    <x v="894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x v="457"/>
    <b v="1"/>
    <s v="music/rock"/>
    <x v="7"/>
    <x v="15"/>
    <n v="143"/>
    <x v="895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x v="431"/>
    <b v="1"/>
    <s v="theater/plays"/>
    <x v="6"/>
    <x v="11"/>
    <n v="101"/>
    <x v="89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x v="151"/>
    <b v="1"/>
    <s v="music/indie rock"/>
    <x v="7"/>
    <x v="12"/>
    <n v="109"/>
    <x v="897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x v="332"/>
    <b v="1"/>
    <s v="film &amp; video/shorts"/>
    <x v="5"/>
    <x v="27"/>
    <n v="141"/>
    <x v="898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x v="469"/>
    <b v="1"/>
    <s v="theater/spaces"/>
    <x v="6"/>
    <x v="9"/>
    <n v="101"/>
    <x v="89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x v="376"/>
    <b v="1"/>
    <s v="music/rock"/>
    <x v="7"/>
    <x v="15"/>
    <n v="102"/>
    <x v="9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x v="418"/>
    <b v="1"/>
    <s v="theater/plays"/>
    <x v="6"/>
    <x v="11"/>
    <n v="117"/>
    <x v="90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x v="343"/>
    <b v="1"/>
    <s v="technology/hardware"/>
    <x v="0"/>
    <x v="0"/>
    <n v="506"/>
    <x v="902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x v="446"/>
    <b v="1"/>
    <s v="publishing/nonfiction"/>
    <x v="1"/>
    <x v="17"/>
    <n v="100"/>
    <x v="903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x v="386"/>
    <b v="1"/>
    <s v="music/electronic music"/>
    <x v="7"/>
    <x v="13"/>
    <n v="100"/>
    <x v="904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x v="455"/>
    <b v="0"/>
    <s v="film &amp; video/animation"/>
    <x v="5"/>
    <x v="23"/>
    <n v="14"/>
    <x v="905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x v="184"/>
    <b v="0"/>
    <s v="technology/wearables"/>
    <x v="0"/>
    <x v="1"/>
    <n v="35"/>
    <x v="906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x v="331"/>
    <b v="1"/>
    <s v="film &amp; video/shorts"/>
    <x v="5"/>
    <x v="27"/>
    <n v="115"/>
    <x v="90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x v="85"/>
    <b v="1"/>
    <s v="music/electronic music"/>
    <x v="7"/>
    <x v="13"/>
    <n v="114"/>
    <x v="908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x v="463"/>
    <b v="1"/>
    <s v="music/rock"/>
    <x v="7"/>
    <x v="15"/>
    <n v="171"/>
    <x v="90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x v="311"/>
    <b v="1"/>
    <s v="music/electronic music"/>
    <x v="7"/>
    <x v="13"/>
    <n v="342"/>
    <x v="91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x v="427"/>
    <b v="0"/>
    <s v="theater/musical"/>
    <x v="6"/>
    <x v="19"/>
    <n v="12"/>
    <x v="911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x v="299"/>
    <b v="0"/>
    <s v="photography/photobooks"/>
    <x v="2"/>
    <x v="3"/>
    <n v="68"/>
    <x v="912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x v="381"/>
    <b v="1"/>
    <s v="music/rock"/>
    <x v="7"/>
    <x v="15"/>
    <n v="135"/>
    <x v="913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x v="405"/>
    <b v="1"/>
    <s v="film &amp; video/documentary"/>
    <x v="5"/>
    <x v="8"/>
    <n v="134"/>
    <x v="914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x v="474"/>
    <b v="1"/>
    <s v="music/pop"/>
    <x v="7"/>
    <x v="22"/>
    <n v="112"/>
    <x v="915"/>
  </r>
  <r>
    <n v="442"/>
    <s v="The Paranormal Idiot"/>
    <s v="Doomsday is here"/>
    <x v="92"/>
    <n v="6691"/>
    <x v="2"/>
    <x v="0"/>
    <s v="USD"/>
    <n v="1424380783"/>
    <n v="1421788783"/>
    <b v="0"/>
    <x v="411"/>
    <b v="0"/>
    <s v="film &amp; video/animation"/>
    <x v="5"/>
    <x v="23"/>
    <n v="39"/>
    <x v="916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x v="254"/>
    <b v="0"/>
    <s v="theater/spaces"/>
    <x v="6"/>
    <x v="9"/>
    <n v="67"/>
    <x v="917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x v="334"/>
    <b v="1"/>
    <s v="music/indie rock"/>
    <x v="7"/>
    <x v="12"/>
    <n v="134"/>
    <x v="252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x v="262"/>
    <b v="0"/>
    <s v="technology/wearables"/>
    <x v="0"/>
    <x v="1"/>
    <n v="13"/>
    <x v="918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x v="414"/>
    <b v="1"/>
    <s v="theater/musical"/>
    <x v="6"/>
    <x v="19"/>
    <n v="111"/>
    <x v="91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x v="391"/>
    <b v="1"/>
    <s v="film &amp; video/documentary"/>
    <x v="5"/>
    <x v="8"/>
    <n v="123"/>
    <x v="9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429"/>
    <b v="1"/>
    <s v="photography/photobooks"/>
    <x v="2"/>
    <x v="3"/>
    <n v="102"/>
    <x v="92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x v="362"/>
    <b v="0"/>
    <s v="theater/spaces"/>
    <x v="6"/>
    <x v="9"/>
    <n v="25"/>
    <x v="92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x v="392"/>
    <b v="1"/>
    <s v="film &amp; video/documentary"/>
    <x v="5"/>
    <x v="8"/>
    <n v="121"/>
    <x v="923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x v="475"/>
    <b v="1"/>
    <s v="theater/plays"/>
    <x v="6"/>
    <x v="11"/>
    <n v="114"/>
    <x v="924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x v="476"/>
    <b v="0"/>
    <s v="technology/wearables"/>
    <x v="0"/>
    <x v="1"/>
    <n v="13"/>
    <x v="925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x v="202"/>
    <b v="1"/>
    <s v="music/classical music"/>
    <x v="7"/>
    <x v="25"/>
    <n v="120"/>
    <x v="926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x v="341"/>
    <b v="0"/>
    <s v="technology/wearables"/>
    <x v="0"/>
    <x v="1"/>
    <n v="13"/>
    <x v="43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16"/>
    <b v="1"/>
    <s v="music/classical music"/>
    <x v="7"/>
    <x v="25"/>
    <n v="101"/>
    <x v="927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x v="164"/>
    <b v="0"/>
    <s v="film &amp; video/animation"/>
    <x v="5"/>
    <x v="23"/>
    <n v="12"/>
    <x v="928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x v="383"/>
    <b v="1"/>
    <s v="theater/spaces"/>
    <x v="6"/>
    <x v="9"/>
    <n v="109"/>
    <x v="929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x v="27"/>
    <b v="1"/>
    <s v="photography/photobooks"/>
    <x v="2"/>
    <x v="3"/>
    <n v="118"/>
    <x v="93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x v="145"/>
    <b v="0"/>
    <s v="technology/wearables"/>
    <x v="0"/>
    <x v="1"/>
    <n v="43"/>
    <x v="93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x v="277"/>
    <b v="1"/>
    <s v="music/indie rock"/>
    <x v="7"/>
    <x v="12"/>
    <n v="102"/>
    <x v="93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467"/>
    <b v="1"/>
    <s v="theater/plays"/>
    <x v="6"/>
    <x v="11"/>
    <n v="100"/>
    <x v="933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x v="477"/>
    <b v="1"/>
    <s v="music/electronic music"/>
    <x v="7"/>
    <x v="13"/>
    <n v="130"/>
    <x v="93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286"/>
    <b v="1"/>
    <s v="music/classical music"/>
    <x v="7"/>
    <x v="25"/>
    <n v="100"/>
    <x v="93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x v="267"/>
    <b v="1"/>
    <s v="film &amp; video/documentary"/>
    <x v="5"/>
    <x v="8"/>
    <n v="108"/>
    <x v="936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x v="145"/>
    <b v="1"/>
    <s v="music/rock"/>
    <x v="7"/>
    <x v="15"/>
    <n v="107"/>
    <x v="937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x v="317"/>
    <b v="1"/>
    <s v="music/indie rock"/>
    <x v="7"/>
    <x v="12"/>
    <n v="107"/>
    <x v="938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x v="411"/>
    <b v="1"/>
    <s v="film &amp; video/shorts"/>
    <x v="5"/>
    <x v="27"/>
    <n v="106"/>
    <x v="939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x v="81"/>
    <b v="1"/>
    <s v="technology/space exploration"/>
    <x v="0"/>
    <x v="4"/>
    <n v="128"/>
    <x v="940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x v="219"/>
    <b v="0"/>
    <s v="games/video games"/>
    <x v="3"/>
    <x v="18"/>
    <n v="14"/>
    <x v="941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x v="388"/>
    <b v="0"/>
    <s v="publishing/art books"/>
    <x v="1"/>
    <x v="32"/>
    <n v="21"/>
    <x v="942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x v="388"/>
    <b v="1"/>
    <s v="music/rock"/>
    <x v="7"/>
    <x v="15"/>
    <n v="106"/>
    <x v="943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x v="360"/>
    <b v="1"/>
    <s v="photography/photobooks"/>
    <x v="2"/>
    <x v="3"/>
    <n v="106"/>
    <x v="944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x v="445"/>
    <b v="1"/>
    <s v="theater/plays"/>
    <x v="6"/>
    <x v="11"/>
    <n v="106"/>
    <x v="945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x v="414"/>
    <b v="1"/>
    <s v="film &amp; video/documentary"/>
    <x v="5"/>
    <x v="8"/>
    <n v="126"/>
    <x v="946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x v="389"/>
    <b v="0"/>
    <s v="theater/plays"/>
    <x v="6"/>
    <x v="11"/>
    <n v="42"/>
    <x v="947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x v="414"/>
    <b v="1"/>
    <s v="music/rock"/>
    <x v="7"/>
    <x v="15"/>
    <n v="126"/>
    <x v="948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x v="414"/>
    <b v="1"/>
    <s v="publishing/nonfiction"/>
    <x v="1"/>
    <x v="17"/>
    <n v="126"/>
    <x v="949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x v="363"/>
    <b v="1"/>
    <s v="theater/plays"/>
    <x v="6"/>
    <x v="11"/>
    <n v="126"/>
    <x v="950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x v="422"/>
    <b v="0"/>
    <s v="theater/spaces"/>
    <x v="6"/>
    <x v="9"/>
    <n v="39"/>
    <x v="951"/>
  </r>
  <r>
    <n v="2529"/>
    <s v="UrbanArias is DC's Contemporary Opera Company"/>
    <s v="Opera. Short. New."/>
    <x v="70"/>
    <n v="6257"/>
    <x v="0"/>
    <x v="0"/>
    <s v="USD"/>
    <n v="1332636975"/>
    <n v="1328752575"/>
    <b v="0"/>
    <x v="285"/>
    <b v="1"/>
    <s v="music/classical music"/>
    <x v="7"/>
    <x v="25"/>
    <n v="104"/>
    <x v="952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x v="128"/>
    <b v="1"/>
    <s v="film &amp; video/documentary"/>
    <x v="5"/>
    <x v="8"/>
    <n v="156"/>
    <x v="953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x v="239"/>
    <b v="1"/>
    <s v="music/pop"/>
    <x v="7"/>
    <x v="22"/>
    <n v="125"/>
    <x v="954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x v="454"/>
    <b v="1"/>
    <s v="music/rock"/>
    <x v="7"/>
    <x v="15"/>
    <n v="104"/>
    <x v="955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x v="412"/>
    <b v="1"/>
    <s v="publishing/nonfiction"/>
    <x v="1"/>
    <x v="17"/>
    <n v="183"/>
    <x v="956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x v="285"/>
    <b v="1"/>
    <s v="theater/plays"/>
    <x v="6"/>
    <x v="11"/>
    <n v="104"/>
    <x v="957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x v="178"/>
    <b v="1"/>
    <s v="photography/photobooks"/>
    <x v="2"/>
    <x v="3"/>
    <n v="207"/>
    <x v="958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x v="241"/>
    <b v="1"/>
    <s v="theater/plays"/>
    <x v="6"/>
    <x v="11"/>
    <n v="106"/>
    <x v="959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x v="377"/>
    <b v="1"/>
    <s v="music/metal"/>
    <x v="7"/>
    <x v="20"/>
    <n v="155"/>
    <x v="96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x v="371"/>
    <b v="1"/>
    <s v="music/indie rock"/>
    <x v="7"/>
    <x v="12"/>
    <n v="124"/>
    <x v="961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x v="184"/>
    <b v="1"/>
    <s v="theater/plays"/>
    <x v="6"/>
    <x v="11"/>
    <n v="106"/>
    <x v="962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x v="404"/>
    <b v="1"/>
    <s v="photography/photobooks"/>
    <x v="2"/>
    <x v="3"/>
    <n v="102"/>
    <x v="96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x v="295"/>
    <b v="0"/>
    <s v="theater/plays"/>
    <x v="6"/>
    <x v="11"/>
    <n v="26"/>
    <x v="964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x v="308"/>
    <b v="0"/>
    <s v="technology/wearables"/>
    <x v="0"/>
    <x v="1"/>
    <n v="15"/>
    <x v="965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x v="429"/>
    <b v="1"/>
    <s v="publishing/nonfiction"/>
    <x v="1"/>
    <x v="17"/>
    <n v="122"/>
    <x v="966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x v="478"/>
    <b v="0"/>
    <s v="technology/wearables"/>
    <x v="0"/>
    <x v="1"/>
    <n v="27"/>
    <x v="967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x v="239"/>
    <b v="1"/>
    <s v="music/classical music"/>
    <x v="7"/>
    <x v="25"/>
    <n v="102"/>
    <x v="968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x v="441"/>
    <b v="1"/>
    <s v="music/rock"/>
    <x v="7"/>
    <x v="15"/>
    <n v="102"/>
    <x v="969"/>
  </r>
  <r>
    <n v="833"/>
    <s v="Ragman Rolls"/>
    <s v="This is an American rock album."/>
    <x v="70"/>
    <n v="6100"/>
    <x v="0"/>
    <x v="0"/>
    <s v="USD"/>
    <n v="1397941475"/>
    <n v="1395349475"/>
    <b v="0"/>
    <x v="476"/>
    <b v="1"/>
    <s v="music/rock"/>
    <x v="7"/>
    <x v="15"/>
    <n v="102"/>
    <x v="970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x v="332"/>
    <b v="1"/>
    <s v="theater/plays"/>
    <x v="6"/>
    <x v="11"/>
    <n v="102"/>
    <x v="971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x v="421"/>
    <b v="1"/>
    <s v="film &amp; video/documentary"/>
    <x v="5"/>
    <x v="8"/>
    <n v="101"/>
    <x v="972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x v="378"/>
    <b v="1"/>
    <s v="music/rock"/>
    <x v="7"/>
    <x v="15"/>
    <n v="101"/>
    <x v="97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x v="406"/>
    <b v="1"/>
    <s v="theater/plays"/>
    <x v="6"/>
    <x v="11"/>
    <n v="122"/>
    <x v="97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x v="446"/>
    <b v="1"/>
    <s v="music/indie rock"/>
    <x v="7"/>
    <x v="12"/>
    <n v="101"/>
    <x v="975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x v="463"/>
    <b v="1"/>
    <s v="music/rock"/>
    <x v="7"/>
    <x v="15"/>
    <n v="202"/>
    <x v="976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x v="425"/>
    <b v="0"/>
    <s v="food/food trucks"/>
    <x v="4"/>
    <x v="29"/>
    <n v="26"/>
    <x v="977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x v="239"/>
    <b v="1"/>
    <s v="music/rock"/>
    <x v="7"/>
    <x v="15"/>
    <n v="121"/>
    <x v="978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x v="476"/>
    <b v="1"/>
    <s v="film &amp; video/television"/>
    <x v="5"/>
    <x v="16"/>
    <n v="101"/>
    <x v="979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x v="208"/>
    <b v="1"/>
    <s v="music/indie rock"/>
    <x v="7"/>
    <x v="12"/>
    <n v="121"/>
    <x v="98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x v="128"/>
    <b v="1"/>
    <s v="music/indie rock"/>
    <x v="7"/>
    <x v="12"/>
    <n v="101"/>
    <x v="981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x v="457"/>
    <b v="1"/>
    <s v="music/rock"/>
    <x v="7"/>
    <x v="15"/>
    <n v="101"/>
    <x v="982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x v="361"/>
    <b v="1"/>
    <s v="music/rock"/>
    <x v="7"/>
    <x v="15"/>
    <n v="109"/>
    <x v="983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x v="436"/>
    <b v="1"/>
    <s v="games/tabletop games"/>
    <x v="3"/>
    <x v="5"/>
    <n v="503"/>
    <x v="984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x v="272"/>
    <b v="1"/>
    <s v="theater/plays"/>
    <x v="6"/>
    <x v="11"/>
    <n v="121"/>
    <x v="985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x v="151"/>
    <b v="1"/>
    <s v="photography/photobooks"/>
    <x v="2"/>
    <x v="3"/>
    <n v="126"/>
    <x v="98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x v="178"/>
    <b v="1"/>
    <s v="theater/musical"/>
    <x v="6"/>
    <x v="19"/>
    <n v="100"/>
    <x v="987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x v="254"/>
    <b v="1"/>
    <s v="photography/photobooks"/>
    <x v="2"/>
    <x v="3"/>
    <n v="100"/>
    <x v="988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x v="378"/>
    <b v="1"/>
    <s v="film &amp; video/television"/>
    <x v="5"/>
    <x v="16"/>
    <n v="121"/>
    <x v="989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x v="462"/>
    <b v="1"/>
    <s v="music/indie rock"/>
    <x v="7"/>
    <x v="12"/>
    <n v="100"/>
    <x v="990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x v="479"/>
    <b v="1"/>
    <s v="music/metal"/>
    <x v="7"/>
    <x v="20"/>
    <n v="120"/>
    <x v="99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x v="480"/>
    <b v="0"/>
    <s v="technology/wearables"/>
    <x v="0"/>
    <x v="1"/>
    <n v="1"/>
    <x v="992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x v="406"/>
    <b v="1"/>
    <s v="theater/plays"/>
    <x v="6"/>
    <x v="11"/>
    <n v="100"/>
    <x v="993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x v="257"/>
    <b v="1"/>
    <s v="film &amp; video/documentary"/>
    <x v="5"/>
    <x v="8"/>
    <n v="120"/>
    <x v="994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x v="481"/>
    <b v="1"/>
    <s v="theater/plays"/>
    <x v="6"/>
    <x v="11"/>
    <n v="100"/>
    <x v="995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x v="482"/>
    <b v="1"/>
    <s v="music/indie rock"/>
    <x v="7"/>
    <x v="12"/>
    <n v="100"/>
    <x v="996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x v="295"/>
    <b v="1"/>
    <s v="theater/plays"/>
    <x v="6"/>
    <x v="11"/>
    <n v="100"/>
    <x v="705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x v="470"/>
    <b v="1"/>
    <s v="theater/plays"/>
    <x v="6"/>
    <x v="11"/>
    <n v="100"/>
    <x v="997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x v="309"/>
    <b v="1"/>
    <s v="film &amp; video/television"/>
    <x v="5"/>
    <x v="16"/>
    <n v="120"/>
    <x v="998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x v="379"/>
    <b v="1"/>
    <s v="film &amp; video/documentary"/>
    <x v="5"/>
    <x v="8"/>
    <n v="240"/>
    <x v="999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x v="407"/>
    <b v="1"/>
    <s v="publishing/nonfiction"/>
    <x v="1"/>
    <x v="17"/>
    <n v="102"/>
    <x v="1000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x v="309"/>
    <b v="1"/>
    <s v="theater/plays"/>
    <x v="6"/>
    <x v="11"/>
    <n v="119"/>
    <x v="1001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x v="483"/>
    <b v="1"/>
    <s v="technology/hardware"/>
    <x v="0"/>
    <x v="0"/>
    <n v="148"/>
    <x v="1002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x v="445"/>
    <b v="1"/>
    <s v="film &amp; video/documentary"/>
    <x v="5"/>
    <x v="8"/>
    <n v="118"/>
    <x v="1003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x v="366"/>
    <b v="1"/>
    <s v="games/tabletop games"/>
    <x v="3"/>
    <x v="5"/>
    <n v="169"/>
    <x v="1004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x v="405"/>
    <b v="1"/>
    <s v="film &amp; video/documentary"/>
    <x v="5"/>
    <x v="8"/>
    <n v="148"/>
    <x v="1005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x v="299"/>
    <b v="0"/>
    <s v="photography/photobooks"/>
    <x v="2"/>
    <x v="3"/>
    <n v="49"/>
    <x v="100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x v="27"/>
    <b v="0"/>
    <s v="technology/space exploration"/>
    <x v="0"/>
    <x v="4"/>
    <n v="12"/>
    <x v="1007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x v="444"/>
    <b v="0"/>
    <s v="food/food trucks"/>
    <x v="4"/>
    <x v="29"/>
    <n v="12"/>
    <x v="1008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x v="262"/>
    <b v="1"/>
    <s v="music/electronic music"/>
    <x v="7"/>
    <x v="13"/>
    <n v="108"/>
    <x v="794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x v="184"/>
    <b v="0"/>
    <s v="theater/spaces"/>
    <x v="6"/>
    <x v="9"/>
    <n v="23"/>
    <x v="1009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x v="241"/>
    <b v="1"/>
    <s v="theater/plays"/>
    <x v="6"/>
    <x v="11"/>
    <n v="106"/>
    <x v="149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x v="213"/>
    <b v="1"/>
    <s v="theater/plays"/>
    <x v="6"/>
    <x v="11"/>
    <n v="117"/>
    <x v="101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x v="262"/>
    <b v="1"/>
    <s v="music/rock"/>
    <x v="7"/>
    <x v="15"/>
    <n v="117"/>
    <x v="1011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x v="311"/>
    <b v="1"/>
    <s v="music/metal"/>
    <x v="7"/>
    <x v="20"/>
    <n v="194"/>
    <x v="1012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x v="392"/>
    <b v="1"/>
    <s v="theater/plays"/>
    <x v="6"/>
    <x v="11"/>
    <n v="116"/>
    <x v="1013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x v="484"/>
    <b v="1"/>
    <s v="photography/photobooks"/>
    <x v="2"/>
    <x v="3"/>
    <n v="116"/>
    <x v="1014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x v="436"/>
    <b v="1"/>
    <s v="theater/plays"/>
    <x v="6"/>
    <x v="11"/>
    <n v="105"/>
    <x v="1015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x v="184"/>
    <b v="0"/>
    <s v="technology/wearables"/>
    <x v="0"/>
    <x v="1"/>
    <n v="12"/>
    <x v="1016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x v="485"/>
    <b v="1"/>
    <s v="theater/plays"/>
    <x v="6"/>
    <x v="11"/>
    <n v="191"/>
    <x v="1017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x v="422"/>
    <b v="1"/>
    <s v="music/rock"/>
    <x v="7"/>
    <x v="15"/>
    <n v="114"/>
    <x v="1018"/>
  </r>
  <r>
    <n v="3158"/>
    <s v="Nursery Crimes"/>
    <s v="A 40s crime-noir play using nursery rhyme characters."/>
    <x v="1"/>
    <n v="5700"/>
    <x v="0"/>
    <x v="0"/>
    <s v="USD"/>
    <n v="1374523752"/>
    <n v="1371931752"/>
    <b v="1"/>
    <x v="383"/>
    <b v="1"/>
    <s v="theater/plays"/>
    <x v="6"/>
    <x v="11"/>
    <n v="114"/>
    <x v="1019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x v="414"/>
    <b v="1"/>
    <s v="theater/plays"/>
    <x v="6"/>
    <x v="11"/>
    <n v="114"/>
    <x v="1020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x v="469"/>
    <b v="0"/>
    <s v="music/jazz"/>
    <x v="7"/>
    <x v="33"/>
    <n v="21"/>
    <x v="1021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x v="455"/>
    <b v="1"/>
    <s v="theater/plays"/>
    <x v="6"/>
    <x v="11"/>
    <n v="113"/>
    <x v="1022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x v="458"/>
    <b v="1"/>
    <s v="theater/plays"/>
    <x v="6"/>
    <x v="11"/>
    <n v="113"/>
    <x v="1023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x v="384"/>
    <b v="1"/>
    <s v="publishing/nonfiction"/>
    <x v="1"/>
    <x v="17"/>
    <n v="378"/>
    <x v="617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x v="470"/>
    <b v="1"/>
    <s v="theater/plays"/>
    <x v="6"/>
    <x v="11"/>
    <n v="113"/>
    <x v="576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x v="483"/>
    <b v="1"/>
    <s v="film &amp; video/documentary"/>
    <x v="5"/>
    <x v="8"/>
    <n v="142"/>
    <x v="1024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x v="340"/>
    <b v="1"/>
    <s v="photography/photobooks"/>
    <x v="2"/>
    <x v="3"/>
    <n v="103"/>
    <x v="1025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x v="447"/>
    <b v="1"/>
    <s v="film &amp; video/shorts"/>
    <x v="5"/>
    <x v="27"/>
    <n v="113"/>
    <x v="102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x v="470"/>
    <b v="1"/>
    <s v="music/rock"/>
    <x v="7"/>
    <x v="15"/>
    <n v="103"/>
    <x v="1027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x v="394"/>
    <b v="1"/>
    <s v="theater/plays"/>
    <x v="6"/>
    <x v="11"/>
    <n v="113"/>
    <x v="1028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x v="486"/>
    <b v="1"/>
    <s v="film &amp; video/documentary"/>
    <x v="5"/>
    <x v="8"/>
    <n v="113"/>
    <x v="1029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x v="444"/>
    <b v="1"/>
    <s v="theater/plays"/>
    <x v="6"/>
    <x v="11"/>
    <n v="102"/>
    <x v="1030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x v="388"/>
    <b v="0"/>
    <s v="technology/space exploration"/>
    <x v="0"/>
    <x v="4"/>
    <n v="19"/>
    <x v="103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x v="328"/>
    <b v="1"/>
    <s v="music/indie rock"/>
    <x v="7"/>
    <x v="12"/>
    <n v="107"/>
    <x v="1032"/>
  </r>
  <r>
    <n v="3285"/>
    <s v="By Morning"/>
    <s v="A new play by Matthew Gasda"/>
    <x v="188"/>
    <n v="5604"/>
    <x v="0"/>
    <x v="0"/>
    <s v="USD"/>
    <n v="1488258000"/>
    <n v="1485556626"/>
    <b v="0"/>
    <x v="434"/>
    <b v="1"/>
    <s v="theater/plays"/>
    <x v="6"/>
    <x v="11"/>
    <n v="112"/>
    <x v="1033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x v="267"/>
    <b v="1"/>
    <s v="theater/plays"/>
    <x v="6"/>
    <x v="11"/>
    <n v="102"/>
    <x v="103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x v="486"/>
    <b v="1"/>
    <s v="film &amp; video/television"/>
    <x v="5"/>
    <x v="16"/>
    <n v="160"/>
    <x v="1035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x v="296"/>
    <b v="1"/>
    <s v="publishing/nonfiction"/>
    <x v="1"/>
    <x v="17"/>
    <n v="112"/>
    <x v="1036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x v="483"/>
    <b v="1"/>
    <s v="music/rock"/>
    <x v="7"/>
    <x v="15"/>
    <n v="101"/>
    <x v="1037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x v="233"/>
    <b v="1"/>
    <s v="technology/wearables"/>
    <x v="0"/>
    <x v="1"/>
    <n v="279"/>
    <x v="1038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x v="404"/>
    <b v="1"/>
    <s v="film &amp; video/documentary"/>
    <x v="5"/>
    <x v="8"/>
    <n v="111"/>
    <x v="1039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x v="96"/>
    <b v="0"/>
    <s v="food/food trucks"/>
    <x v="4"/>
    <x v="29"/>
    <n v="25"/>
    <x v="104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x v="391"/>
    <b v="1"/>
    <s v="film &amp; video/documentary"/>
    <x v="5"/>
    <x v="8"/>
    <n v="111"/>
    <x v="1041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x v="482"/>
    <b v="1"/>
    <s v="music/pop"/>
    <x v="7"/>
    <x v="22"/>
    <n v="111"/>
    <x v="104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x v="412"/>
    <b v="1"/>
    <s v="music/rock"/>
    <x v="7"/>
    <x v="15"/>
    <n v="111"/>
    <x v="1043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x v="338"/>
    <b v="1"/>
    <s v="games/tabletop games"/>
    <x v="3"/>
    <x v="5"/>
    <n v="120"/>
    <x v="1044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x v="452"/>
    <b v="1"/>
    <s v="theater/plays"/>
    <x v="6"/>
    <x v="11"/>
    <n v="111"/>
    <x v="1045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x v="392"/>
    <b v="1"/>
    <s v="theater/plays"/>
    <x v="6"/>
    <x v="11"/>
    <n v="100"/>
    <x v="1046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x v="96"/>
    <b v="1"/>
    <s v="theater/musical"/>
    <x v="6"/>
    <x v="19"/>
    <n v="110"/>
    <x v="1047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x v="328"/>
    <b v="1"/>
    <s v="food/small batch"/>
    <x v="4"/>
    <x v="7"/>
    <n v="110"/>
    <x v="1048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x v="219"/>
    <b v="1"/>
    <s v="games/tabletop games"/>
    <x v="3"/>
    <x v="5"/>
    <n v="220"/>
    <x v="1049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x v="457"/>
    <b v="1"/>
    <s v="theater/plays"/>
    <x v="6"/>
    <x v="11"/>
    <n v="100"/>
    <x v="105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x v="285"/>
    <b v="1"/>
    <s v="theater/plays"/>
    <x v="6"/>
    <x v="11"/>
    <n v="110"/>
    <x v="105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x v="487"/>
    <b v="1"/>
    <s v="music/rock"/>
    <x v="7"/>
    <x v="15"/>
    <n v="100"/>
    <x v="1052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x v="392"/>
    <b v="1"/>
    <s v="games/tabletop games"/>
    <x v="3"/>
    <x v="5"/>
    <n v="137"/>
    <x v="574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x v="429"/>
    <b v="1"/>
    <s v="theater/plays"/>
    <x v="6"/>
    <x v="11"/>
    <n v="110"/>
    <x v="1053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x v="389"/>
    <b v="1"/>
    <s v="theater/plays"/>
    <x v="6"/>
    <x v="11"/>
    <n v="110"/>
    <x v="1054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x v="81"/>
    <b v="1"/>
    <s v="publishing/nonfiction"/>
    <x v="1"/>
    <x v="17"/>
    <n v="109"/>
    <x v="1055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x v="332"/>
    <b v="1"/>
    <s v="music/rock"/>
    <x v="7"/>
    <x v="15"/>
    <n v="137"/>
    <x v="1056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x v="145"/>
    <b v="1"/>
    <s v="theater/plays"/>
    <x v="6"/>
    <x v="11"/>
    <n v="109"/>
    <x v="1057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x v="300"/>
    <b v="1"/>
    <s v="film &amp; video/documentary"/>
    <x v="5"/>
    <x v="8"/>
    <n v="136"/>
    <x v="1058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x v="425"/>
    <b v="0"/>
    <s v="photography/photobooks"/>
    <x v="2"/>
    <x v="3"/>
    <n v="35"/>
    <x v="1059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x v="361"/>
    <b v="1"/>
    <s v="publishing/nonfiction"/>
    <x v="1"/>
    <x v="17"/>
    <n v="156"/>
    <x v="1060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x v="381"/>
    <b v="1"/>
    <s v="music/rock"/>
    <x v="7"/>
    <x v="15"/>
    <n v="272"/>
    <x v="1061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x v="267"/>
    <b v="1"/>
    <s v="music/indie rock"/>
    <x v="7"/>
    <x v="12"/>
    <n v="109"/>
    <x v="106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x v="406"/>
    <b v="0"/>
    <s v="publishing/translations"/>
    <x v="1"/>
    <x v="31"/>
    <n v="32"/>
    <x v="1063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x v="81"/>
    <b v="1"/>
    <s v="theater/plays"/>
    <x v="6"/>
    <x v="11"/>
    <n v="109"/>
    <x v="1064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x v="285"/>
    <b v="0"/>
    <s v="photography/photobooks"/>
    <x v="2"/>
    <x v="3"/>
    <n v="15"/>
    <x v="1065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x v="387"/>
    <b v="1"/>
    <s v="games/tabletop games"/>
    <x v="3"/>
    <x v="5"/>
    <n v="271"/>
    <x v="1066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x v="330"/>
    <b v="1"/>
    <s v="theater/musical"/>
    <x v="6"/>
    <x v="19"/>
    <n v="108"/>
    <x v="1067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x v="458"/>
    <b v="1"/>
    <s v="film &amp; video/shorts"/>
    <x v="5"/>
    <x v="27"/>
    <n v="155"/>
    <x v="1068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x v="488"/>
    <b v="1"/>
    <s v="music/rock"/>
    <x v="7"/>
    <x v="15"/>
    <n v="120"/>
    <x v="1069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x v="367"/>
    <b v="1"/>
    <s v="technology/hardware"/>
    <x v="0"/>
    <x v="0"/>
    <n v="108"/>
    <x v="1070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x v="378"/>
    <b v="0"/>
    <s v="photography/photobooks"/>
    <x v="2"/>
    <x v="3"/>
    <n v="31"/>
    <x v="1071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x v="408"/>
    <b v="1"/>
    <s v="film &amp; video/documentary"/>
    <x v="5"/>
    <x v="8"/>
    <n v="108"/>
    <x v="1072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x v="27"/>
    <b v="1"/>
    <s v="film &amp; video/television"/>
    <x v="5"/>
    <x v="16"/>
    <n v="108"/>
    <x v="1073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x v="239"/>
    <b v="0"/>
    <s v="theater/musical"/>
    <x v="6"/>
    <x v="19"/>
    <n v="90"/>
    <x v="107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x v="27"/>
    <b v="1"/>
    <s v="theater/plays"/>
    <x v="6"/>
    <x v="11"/>
    <n v="108"/>
    <x v="1075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x v="360"/>
    <b v="1"/>
    <s v="theater/plays"/>
    <x v="6"/>
    <x v="11"/>
    <n v="139"/>
    <x v="1076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x v="481"/>
    <b v="1"/>
    <s v="film &amp; video/television"/>
    <x v="5"/>
    <x v="16"/>
    <n v="102"/>
    <x v="1077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x v="332"/>
    <b v="1"/>
    <s v="music/rock"/>
    <x v="7"/>
    <x v="15"/>
    <n v="107"/>
    <x v="107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x v="377"/>
    <b v="1"/>
    <s v="theater/plays"/>
    <x v="6"/>
    <x v="11"/>
    <n v="160"/>
    <x v="10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x v="145"/>
    <b v="1"/>
    <s v="music/rock"/>
    <x v="7"/>
    <x v="15"/>
    <n v="107"/>
    <x v="539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x v="394"/>
    <b v="1"/>
    <s v="theater/plays"/>
    <x v="6"/>
    <x v="11"/>
    <n v="107"/>
    <x v="108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x v="422"/>
    <b v="1"/>
    <s v="music/rock"/>
    <x v="7"/>
    <x v="15"/>
    <n v="127"/>
    <x v="1081"/>
  </r>
  <r>
    <n v="1759"/>
    <s v="Death Valley"/>
    <s v="Death Valley will be the first photo book of Andi State"/>
    <x v="1"/>
    <n v="5330"/>
    <x v="0"/>
    <x v="0"/>
    <s v="USD"/>
    <n v="1427309629"/>
    <n v="1425585229"/>
    <b v="0"/>
    <x v="483"/>
    <b v="1"/>
    <s v="photography/photobooks"/>
    <x v="2"/>
    <x v="3"/>
    <n v="107"/>
    <x v="270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x v="285"/>
    <b v="0"/>
    <s v="theater/spaces"/>
    <x v="6"/>
    <x v="9"/>
    <n v="27"/>
    <x v="10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x v="376"/>
    <b v="1"/>
    <s v="film &amp; video/documentary"/>
    <x v="5"/>
    <x v="8"/>
    <n v="177"/>
    <x v="1083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x v="296"/>
    <b v="1"/>
    <s v="music/indie rock"/>
    <x v="7"/>
    <x v="12"/>
    <n v="116"/>
    <x v="1084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x v="481"/>
    <b v="1"/>
    <s v="theater/spaces"/>
    <x v="6"/>
    <x v="9"/>
    <n v="133"/>
    <x v="108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x v="178"/>
    <b v="1"/>
    <s v="music/rock"/>
    <x v="7"/>
    <x v="15"/>
    <n v="106"/>
    <x v="1086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x v="192"/>
    <b v="1"/>
    <s v="photography/photobooks"/>
    <x v="2"/>
    <x v="3"/>
    <n v="132"/>
    <x v="1087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x v="239"/>
    <b v="1"/>
    <s v="theater/plays"/>
    <x v="6"/>
    <x v="11"/>
    <n v="106"/>
    <x v="1088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x v="360"/>
    <b v="1"/>
    <s v="theater/plays"/>
    <x v="6"/>
    <x v="11"/>
    <n v="106"/>
    <x v="1089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x v="294"/>
    <b v="1"/>
    <s v="theater/plays"/>
    <x v="6"/>
    <x v="11"/>
    <n v="106"/>
    <x v="109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x v="483"/>
    <b v="1"/>
    <s v="theater/plays"/>
    <x v="6"/>
    <x v="11"/>
    <n v="105"/>
    <x v="1091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x v="27"/>
    <b v="1"/>
    <s v="film &amp; video/documentary"/>
    <x v="5"/>
    <x v="8"/>
    <n v="105"/>
    <x v="1092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x v="454"/>
    <b v="1"/>
    <s v="theater/plays"/>
    <x v="6"/>
    <x v="11"/>
    <n v="105"/>
    <x v="604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x v="246"/>
    <b v="1"/>
    <s v="film &amp; video/shorts"/>
    <x v="5"/>
    <x v="27"/>
    <n v="105"/>
    <x v="1093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x v="449"/>
    <b v="1"/>
    <s v="film &amp; video/documentary"/>
    <x v="5"/>
    <x v="8"/>
    <n v="112"/>
    <x v="1094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x v="81"/>
    <b v="1"/>
    <s v="theater/plays"/>
    <x v="6"/>
    <x v="11"/>
    <n v="117"/>
    <x v="1095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x v="417"/>
    <b v="0"/>
    <s v="theater/plays"/>
    <x v="6"/>
    <x v="11"/>
    <n v="11"/>
    <x v="109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x v="241"/>
    <b v="1"/>
    <s v="theater/plays"/>
    <x v="6"/>
    <x v="11"/>
    <n v="105"/>
    <x v="1097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x v="360"/>
    <b v="1"/>
    <s v="music/pop"/>
    <x v="7"/>
    <x v="22"/>
    <n v="105"/>
    <x v="1098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x v="219"/>
    <b v="1"/>
    <s v="music/indie rock"/>
    <x v="7"/>
    <x v="12"/>
    <n v="105"/>
    <x v="1099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x v="342"/>
    <b v="1"/>
    <s v="theater/plays"/>
    <x v="6"/>
    <x v="11"/>
    <n v="105"/>
    <x v="11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x v="411"/>
    <b v="0"/>
    <s v="technology/space exploration"/>
    <x v="0"/>
    <x v="4"/>
    <n v="2"/>
    <x v="11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x v="331"/>
    <b v="1"/>
    <s v="theater/plays"/>
    <x v="6"/>
    <x v="11"/>
    <n v="105"/>
    <x v="1102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x v="376"/>
    <b v="1"/>
    <s v="theater/plays"/>
    <x v="6"/>
    <x v="11"/>
    <n v="105"/>
    <x v="1103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x v="340"/>
    <b v="1"/>
    <s v="publishing/nonfiction"/>
    <x v="1"/>
    <x v="17"/>
    <n v="131"/>
    <x v="1104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x v="434"/>
    <b v="1"/>
    <s v="music/rock"/>
    <x v="7"/>
    <x v="15"/>
    <n v="104"/>
    <x v="1105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x v="151"/>
    <b v="1"/>
    <s v="theater/spaces"/>
    <x v="6"/>
    <x v="9"/>
    <n v="116"/>
    <x v="1084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x v="241"/>
    <b v="1"/>
    <s v="theater/plays"/>
    <x v="6"/>
    <x v="11"/>
    <n v="116"/>
    <x v="1106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x v="392"/>
    <b v="0"/>
    <s v="music/faith"/>
    <x v="7"/>
    <x v="14"/>
    <n v="26"/>
    <x v="1107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x v="332"/>
    <b v="1"/>
    <s v="publishing/nonfiction"/>
    <x v="1"/>
    <x v="17"/>
    <n v="104"/>
    <x v="220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x v="434"/>
    <b v="1"/>
    <s v="film &amp; video/shorts"/>
    <x v="5"/>
    <x v="27"/>
    <n v="104"/>
    <x v="110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x v="489"/>
    <b v="0"/>
    <s v="technology/wearables"/>
    <x v="0"/>
    <x v="1"/>
    <n v="104"/>
    <x v="1109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x v="461"/>
    <b v="1"/>
    <s v="theater/plays"/>
    <x v="6"/>
    <x v="11"/>
    <n v="104"/>
    <x v="111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x v="262"/>
    <b v="1"/>
    <s v="film &amp; video/documentary"/>
    <x v="5"/>
    <x v="8"/>
    <n v="104"/>
    <x v="1111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x v="425"/>
    <b v="1"/>
    <s v="theater/musical"/>
    <x v="6"/>
    <x v="19"/>
    <n v="104"/>
    <x v="1112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x v="454"/>
    <b v="1"/>
    <s v="theater/plays"/>
    <x v="6"/>
    <x v="11"/>
    <n v="104"/>
    <x v="1113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x v="469"/>
    <b v="1"/>
    <s v="theater/musical"/>
    <x v="6"/>
    <x v="19"/>
    <n v="103"/>
    <x v="111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x v="303"/>
    <b v="1"/>
    <s v="theater/spaces"/>
    <x v="6"/>
    <x v="9"/>
    <n v="129"/>
    <x v="1115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x v="389"/>
    <b v="1"/>
    <s v="technology/makerspaces"/>
    <x v="0"/>
    <x v="24"/>
    <n v="103"/>
    <x v="1116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x v="371"/>
    <b v="1"/>
    <s v="music/rock"/>
    <x v="7"/>
    <x v="15"/>
    <n v="103"/>
    <x v="1117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x v="363"/>
    <b v="1"/>
    <s v="theater/plays"/>
    <x v="6"/>
    <x v="11"/>
    <n v="102"/>
    <x v="1118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x v="405"/>
    <b v="1"/>
    <s v="publishing/nonfiction"/>
    <x v="1"/>
    <x v="17"/>
    <n v="102"/>
    <x v="1119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x v="300"/>
    <b v="1"/>
    <s v="theater/plays"/>
    <x v="6"/>
    <x v="11"/>
    <n v="102"/>
    <x v="1120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x v="388"/>
    <b v="1"/>
    <s v="theater/spaces"/>
    <x v="6"/>
    <x v="9"/>
    <n v="102"/>
    <x v="112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x v="412"/>
    <b v="1"/>
    <s v="theater/plays"/>
    <x v="6"/>
    <x v="11"/>
    <n v="102"/>
    <x v="112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x v="405"/>
    <b v="1"/>
    <s v="theater/plays"/>
    <x v="6"/>
    <x v="11"/>
    <n v="128"/>
    <x v="1123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x v="326"/>
    <b v="1"/>
    <s v="publishing/nonfiction"/>
    <x v="1"/>
    <x v="17"/>
    <n v="102"/>
    <x v="1124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x v="120"/>
    <b v="1"/>
    <s v="games/tabletop games"/>
    <x v="3"/>
    <x v="5"/>
    <n v="154"/>
    <x v="1125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x v="475"/>
    <b v="1"/>
    <s v="theater/plays"/>
    <x v="6"/>
    <x v="11"/>
    <n v="127"/>
    <x v="138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x v="326"/>
    <b v="1"/>
    <s v="music/indie rock"/>
    <x v="7"/>
    <x v="12"/>
    <n v="254"/>
    <x v="87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x v="449"/>
    <b v="1"/>
    <s v="technology/hardware"/>
    <x v="0"/>
    <x v="0"/>
    <n v="508"/>
    <x v="1126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x v="384"/>
    <b v="1"/>
    <s v="theater/plays"/>
    <x v="6"/>
    <x v="11"/>
    <n v="101"/>
    <x v="1127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x v="360"/>
    <b v="1"/>
    <s v="theater/plays"/>
    <x v="6"/>
    <x v="11"/>
    <n v="101"/>
    <x v="1128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x v="295"/>
    <b v="1"/>
    <s v="music/metal"/>
    <x v="7"/>
    <x v="20"/>
    <n v="101"/>
    <x v="1129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x v="334"/>
    <b v="1"/>
    <s v="music/electronic music"/>
    <x v="7"/>
    <x v="13"/>
    <n v="112"/>
    <x v="113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x v="461"/>
    <b v="1"/>
    <s v="theater/plays"/>
    <x v="6"/>
    <x v="11"/>
    <n v="101"/>
    <x v="1131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x v="391"/>
    <b v="1"/>
    <s v="music/rock"/>
    <x v="7"/>
    <x v="15"/>
    <n v="112"/>
    <x v="1132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x v="352"/>
    <b v="0"/>
    <s v="games/video games"/>
    <x v="3"/>
    <x v="18"/>
    <n v="3"/>
    <x v="1133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x v="349"/>
    <b v="1"/>
    <s v="technology/hardware"/>
    <x v="0"/>
    <x v="0"/>
    <n v="101"/>
    <x v="1134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x v="445"/>
    <b v="1"/>
    <s v="theater/musical"/>
    <x v="6"/>
    <x v="19"/>
    <n v="101"/>
    <x v="1135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x v="295"/>
    <b v="1"/>
    <s v="theater/plays"/>
    <x v="6"/>
    <x v="11"/>
    <n v="126"/>
    <x v="1136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x v="360"/>
    <b v="1"/>
    <s v="music/rock"/>
    <x v="7"/>
    <x v="15"/>
    <n v="101"/>
    <x v="1137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x v="389"/>
    <b v="1"/>
    <s v="music/classical music"/>
    <x v="7"/>
    <x v="25"/>
    <n v="126"/>
    <x v="1138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x v="330"/>
    <b v="1"/>
    <s v="music/classical music"/>
    <x v="7"/>
    <x v="25"/>
    <n v="101"/>
    <x v="113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x v="457"/>
    <b v="1"/>
    <s v="theater/plays"/>
    <x v="6"/>
    <x v="11"/>
    <n v="101"/>
    <x v="1140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x v="324"/>
    <b v="1"/>
    <s v="theater/plays"/>
    <x v="6"/>
    <x v="11"/>
    <n v="101"/>
    <x v="1141"/>
  </r>
  <r>
    <n v="106"/>
    <s v="LOST WEEKEND"/>
    <s v="A Boy. A Girl. A Car. A Serial Killer."/>
    <x v="1"/>
    <n v="5025"/>
    <x v="0"/>
    <x v="0"/>
    <s v="USD"/>
    <n v="1333391901"/>
    <n v="1332182301"/>
    <b v="0"/>
    <x v="174"/>
    <b v="1"/>
    <s v="film &amp; video/shorts"/>
    <x v="5"/>
    <x v="27"/>
    <n v="101"/>
    <x v="1142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x v="476"/>
    <b v="1"/>
    <s v="theater/plays"/>
    <x v="6"/>
    <x v="11"/>
    <n v="100"/>
    <x v="1143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x v="475"/>
    <b v="1"/>
    <s v="theater/plays"/>
    <x v="6"/>
    <x v="11"/>
    <n v="100"/>
    <x v="114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x v="460"/>
    <b v="1"/>
    <s v="theater/plays"/>
    <x v="6"/>
    <x v="11"/>
    <n v="100"/>
    <x v="114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x v="178"/>
    <b v="0"/>
    <s v="technology/wearables"/>
    <x v="0"/>
    <x v="1"/>
    <n v="10"/>
    <x v="1146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x v="145"/>
    <b v="1"/>
    <s v="theater/plays"/>
    <x v="6"/>
    <x v="11"/>
    <n v="100"/>
    <x v="1147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x v="178"/>
    <b v="1"/>
    <s v="music/rock"/>
    <x v="7"/>
    <x v="15"/>
    <n v="100"/>
    <x v="1148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x v="421"/>
    <b v="1"/>
    <s v="music/indie rock"/>
    <x v="7"/>
    <x v="12"/>
    <n v="100"/>
    <x v="1149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x v="407"/>
    <b v="1"/>
    <s v="film &amp; video/shorts"/>
    <x v="5"/>
    <x v="27"/>
    <n v="100"/>
    <x v="115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x v="449"/>
    <b v="1"/>
    <s v="film &amp; video/documentary"/>
    <x v="5"/>
    <x v="8"/>
    <n v="100"/>
    <x v="1151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x v="174"/>
    <b v="1"/>
    <s v="music/classical music"/>
    <x v="7"/>
    <x v="25"/>
    <n v="100"/>
    <x v="1152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x v="371"/>
    <b v="1"/>
    <s v="theater/musical"/>
    <x v="6"/>
    <x v="19"/>
    <n v="100"/>
    <x v="1153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x v="178"/>
    <b v="1"/>
    <s v="theater/plays"/>
    <x v="6"/>
    <x v="11"/>
    <n v="100"/>
    <x v="1154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x v="285"/>
    <b v="1"/>
    <s v="music/electronic music"/>
    <x v="7"/>
    <x v="13"/>
    <n v="108"/>
    <x v="1155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x v="485"/>
    <b v="0"/>
    <s v="technology/wearables"/>
    <x v="0"/>
    <x v="1"/>
    <n v="20"/>
    <x v="1156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x v="421"/>
    <b v="0"/>
    <s v="technology/gadgets"/>
    <x v="0"/>
    <x v="6"/>
    <n v="14"/>
    <x v="1157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x v="425"/>
    <b v="1"/>
    <s v="theater/musical"/>
    <x v="6"/>
    <x v="19"/>
    <n v="110"/>
    <x v="1158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x v="422"/>
    <b v="0"/>
    <s v="technology/wearables"/>
    <x v="0"/>
    <x v="1"/>
    <n v="10"/>
    <x v="1159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x v="310"/>
    <b v="0"/>
    <s v="film &amp; video/animation"/>
    <x v="5"/>
    <x v="23"/>
    <n v="2"/>
    <x v="1160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x v="96"/>
    <b v="1"/>
    <s v="theater/plays"/>
    <x v="6"/>
    <x v="11"/>
    <n v="100"/>
    <x v="116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x v="340"/>
    <b v="1"/>
    <s v="music/electronic music"/>
    <x v="7"/>
    <x v="13"/>
    <n v="196"/>
    <x v="1162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x v="446"/>
    <b v="0"/>
    <s v="film &amp; video/animation"/>
    <x v="5"/>
    <x v="23"/>
    <n v="33"/>
    <x v="1163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x v="378"/>
    <b v="1"/>
    <s v="games/tabletop games"/>
    <x v="3"/>
    <x v="5"/>
    <n v="106"/>
    <x v="1164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x v="429"/>
    <b v="0"/>
    <s v="photography/photobooks"/>
    <x v="2"/>
    <x v="3"/>
    <n v="20"/>
    <x v="1165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x v="376"/>
    <b v="1"/>
    <s v="music/rock"/>
    <x v="7"/>
    <x v="15"/>
    <n v="110"/>
    <x v="1166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x v="350"/>
    <b v="1"/>
    <s v="music/rock"/>
    <x v="7"/>
    <x v="15"/>
    <n v="138"/>
    <x v="1167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x v="264"/>
    <b v="1"/>
    <s v="games/tabletop games"/>
    <x v="3"/>
    <x v="5"/>
    <n v="320"/>
    <x v="1168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x v="437"/>
    <b v="1"/>
    <s v="film &amp; video/documentary"/>
    <x v="5"/>
    <x v="8"/>
    <n v="107"/>
    <x v="1169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x v="338"/>
    <b v="1"/>
    <s v="music/metal"/>
    <x v="7"/>
    <x v="20"/>
    <n v="120"/>
    <x v="1170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x v="405"/>
    <b v="1"/>
    <s v="theater/plays"/>
    <x v="6"/>
    <x v="11"/>
    <n v="114"/>
    <x v="117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x v="469"/>
    <b v="1"/>
    <s v="theater/plays"/>
    <x v="6"/>
    <x v="11"/>
    <n v="120"/>
    <x v="1172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x v="283"/>
    <b v="1"/>
    <s v="music/electronic music"/>
    <x v="7"/>
    <x v="13"/>
    <n v="237"/>
    <x v="1173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x v="391"/>
    <b v="0"/>
    <s v="film &amp; video/science fiction"/>
    <x v="5"/>
    <x v="21"/>
    <n v="3"/>
    <x v="1174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x v="446"/>
    <b v="1"/>
    <s v="theater/spaces"/>
    <x v="6"/>
    <x v="9"/>
    <n v="117"/>
    <x v="1175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x v="378"/>
    <b v="1"/>
    <s v="music/indie rock"/>
    <x v="7"/>
    <x v="12"/>
    <n v="134"/>
    <x v="1176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x v="363"/>
    <b v="1"/>
    <s v="music/rock"/>
    <x v="7"/>
    <x v="15"/>
    <n v="212"/>
    <x v="117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x v="397"/>
    <b v="0"/>
    <s v="technology/wearables"/>
    <x v="0"/>
    <x v="1"/>
    <n v="2"/>
    <x v="117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327"/>
    <b v="0"/>
    <s v="games/mobile games"/>
    <x v="3"/>
    <x v="28"/>
    <n v="72"/>
    <x v="1179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x v="412"/>
    <b v="1"/>
    <s v="music/rock"/>
    <x v="7"/>
    <x v="15"/>
    <n v="104"/>
    <x v="118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x v="331"/>
    <b v="1"/>
    <s v="theater/plays"/>
    <x v="6"/>
    <x v="11"/>
    <n v="155"/>
    <x v="118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x v="429"/>
    <b v="1"/>
    <s v="film &amp; video/shorts"/>
    <x v="5"/>
    <x v="27"/>
    <n v="103"/>
    <x v="118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x v="286"/>
    <b v="1"/>
    <s v="film &amp; video/shorts"/>
    <x v="5"/>
    <x v="27"/>
    <n v="155"/>
    <x v="1183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x v="254"/>
    <b v="1"/>
    <s v="food/small batch"/>
    <x v="4"/>
    <x v="7"/>
    <n v="155"/>
    <x v="680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x v="239"/>
    <b v="0"/>
    <s v="theater/spaces"/>
    <x v="6"/>
    <x v="9"/>
    <n v="4"/>
    <x v="1184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x v="490"/>
    <b v="0"/>
    <s v="music/jazz"/>
    <x v="7"/>
    <x v="33"/>
    <n v="31"/>
    <x v="1185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x v="239"/>
    <b v="0"/>
    <s v="technology/wearables"/>
    <x v="0"/>
    <x v="1"/>
    <n v="31"/>
    <x v="1186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x v="360"/>
    <b v="1"/>
    <s v="theater/plays"/>
    <x v="6"/>
    <x v="11"/>
    <n v="107"/>
    <x v="1187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x v="475"/>
    <b v="1"/>
    <s v="theater/plays"/>
    <x v="6"/>
    <x v="11"/>
    <n v="102"/>
    <x v="1188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x v="376"/>
    <b v="1"/>
    <s v="theater/plays"/>
    <x v="6"/>
    <x v="11"/>
    <n v="153"/>
    <x v="1189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x v="330"/>
    <b v="1"/>
    <s v="theater/plays"/>
    <x v="6"/>
    <x v="11"/>
    <n v="102"/>
    <x v="119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x v="267"/>
    <b v="0"/>
    <s v="games/video games"/>
    <x v="3"/>
    <x v="18"/>
    <n v="30"/>
    <x v="1191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x v="424"/>
    <b v="1"/>
    <s v="theater/plays"/>
    <x v="6"/>
    <x v="11"/>
    <n v="101"/>
    <x v="1192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x v="429"/>
    <b v="1"/>
    <s v="theater/plays"/>
    <x v="6"/>
    <x v="11"/>
    <n v="130"/>
    <x v="1193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x v="388"/>
    <b v="1"/>
    <s v="publishing/nonfiction"/>
    <x v="1"/>
    <x v="17"/>
    <n v="103"/>
    <x v="1194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x v="411"/>
    <b v="1"/>
    <s v="theater/musical"/>
    <x v="6"/>
    <x v="19"/>
    <n v="101"/>
    <x v="1195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x v="328"/>
    <b v="1"/>
    <s v="theater/plays"/>
    <x v="6"/>
    <x v="11"/>
    <n v="114"/>
    <x v="1196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x v="362"/>
    <b v="1"/>
    <s v="theater/plays"/>
    <x v="6"/>
    <x v="11"/>
    <n v="114"/>
    <x v="1197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x v="27"/>
    <b v="1"/>
    <s v="music/pop"/>
    <x v="7"/>
    <x v="22"/>
    <n v="101"/>
    <x v="1198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x v="299"/>
    <b v="1"/>
    <s v="photography/photobooks"/>
    <x v="2"/>
    <x v="3"/>
    <n v="174"/>
    <x v="1199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x v="174"/>
    <b v="1"/>
    <s v="film &amp; video/shorts"/>
    <x v="5"/>
    <x v="27"/>
    <n v="100"/>
    <x v="1200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x v="309"/>
    <b v="1"/>
    <s v="music/classical music"/>
    <x v="7"/>
    <x v="25"/>
    <n v="100"/>
    <x v="1201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x v="96"/>
    <b v="1"/>
    <s v="music/classical music"/>
    <x v="7"/>
    <x v="25"/>
    <n v="113"/>
    <x v="1202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x v="327"/>
    <b v="1"/>
    <s v="music/indie rock"/>
    <x v="7"/>
    <x v="12"/>
    <n v="113"/>
    <x v="120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x v="383"/>
    <b v="1"/>
    <s v="theater/plays"/>
    <x v="6"/>
    <x v="11"/>
    <n v="100"/>
    <x v="120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x v="331"/>
    <b v="1"/>
    <s v="music/indie rock"/>
    <x v="7"/>
    <x v="12"/>
    <n v="113"/>
    <x v="1205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x v="246"/>
    <b v="1"/>
    <s v="music/rock"/>
    <x v="7"/>
    <x v="15"/>
    <n v="100"/>
    <x v="1206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x v="467"/>
    <b v="1"/>
    <s v="theater/plays"/>
    <x v="6"/>
    <x v="11"/>
    <n v="100"/>
    <x v="1207"/>
  </r>
  <r>
    <n v="183"/>
    <s v="Three Little Words"/>
    <s v="Don't kill me until I meet my Dad"/>
    <x v="66"/>
    <n v="4482"/>
    <x v="2"/>
    <x v="1"/>
    <s v="GBP"/>
    <n v="1417033610"/>
    <n v="1414438010"/>
    <b v="0"/>
    <x v="417"/>
    <b v="0"/>
    <s v="film &amp; video/drama"/>
    <x v="5"/>
    <x v="10"/>
    <n v="36"/>
    <x v="1208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x v="394"/>
    <b v="1"/>
    <s v="music/electronic music"/>
    <x v="7"/>
    <x v="13"/>
    <n v="111"/>
    <x v="1209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x v="309"/>
    <b v="1"/>
    <s v="theater/plays"/>
    <x v="6"/>
    <x v="11"/>
    <n v="127"/>
    <x v="121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x v="376"/>
    <b v="1"/>
    <s v="theater/plays"/>
    <x v="6"/>
    <x v="11"/>
    <n v="111"/>
    <x v="731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x v="475"/>
    <b v="1"/>
    <s v="theater/plays"/>
    <x v="6"/>
    <x v="11"/>
    <n v="164"/>
    <x v="1211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x v="436"/>
    <b v="1"/>
    <s v="theater/musical"/>
    <x v="6"/>
    <x v="19"/>
    <n v="110"/>
    <x v="1212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x v="267"/>
    <b v="1"/>
    <s v="theater/plays"/>
    <x v="6"/>
    <x v="11"/>
    <n v="103"/>
    <x v="121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x v="267"/>
    <b v="1"/>
    <s v="theater/plays"/>
    <x v="6"/>
    <x v="11"/>
    <n v="110"/>
    <x v="1214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x v="465"/>
    <b v="1"/>
    <s v="theater/spaces"/>
    <x v="6"/>
    <x v="9"/>
    <n v="147"/>
    <x v="121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x v="371"/>
    <b v="1"/>
    <s v="film &amp; video/documentary"/>
    <x v="5"/>
    <x v="8"/>
    <n v="126"/>
    <x v="1216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x v="406"/>
    <b v="1"/>
    <s v="film &amp; video/television"/>
    <x v="5"/>
    <x v="16"/>
    <n v="110"/>
    <x v="1217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x v="311"/>
    <b v="1"/>
    <s v="technology/space exploration"/>
    <x v="0"/>
    <x v="4"/>
    <n v="878"/>
    <x v="1218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x v="376"/>
    <b v="1"/>
    <s v="technology/hardware"/>
    <x v="0"/>
    <x v="0"/>
    <n v="219"/>
    <x v="1219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x v="474"/>
    <b v="1"/>
    <s v="theater/plays"/>
    <x v="6"/>
    <x v="11"/>
    <n v="146"/>
    <x v="12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x v="447"/>
    <b v="0"/>
    <s v="technology/web"/>
    <x v="0"/>
    <x v="26"/>
    <n v="17"/>
    <x v="1221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x v="475"/>
    <b v="1"/>
    <s v="music/rock"/>
    <x v="7"/>
    <x v="15"/>
    <n v="124"/>
    <x v="122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x v="316"/>
    <b v="1"/>
    <s v="publishing/radio &amp; podcasts"/>
    <x v="1"/>
    <x v="2"/>
    <n v="109"/>
    <x v="1223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x v="462"/>
    <b v="1"/>
    <s v="theater/plays"/>
    <x v="6"/>
    <x v="11"/>
    <n v="124"/>
    <x v="498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x v="246"/>
    <b v="1"/>
    <s v="music/rock"/>
    <x v="7"/>
    <x v="15"/>
    <n v="173"/>
    <x v="1224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x v="447"/>
    <b v="0"/>
    <s v="film &amp; video/animation"/>
    <x v="5"/>
    <x v="23"/>
    <n v="22"/>
    <x v="1225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x v="454"/>
    <b v="1"/>
    <s v="music/pop"/>
    <x v="7"/>
    <x v="22"/>
    <n v="127"/>
    <x v="1226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x v="360"/>
    <b v="1"/>
    <s v="technology/makerspaces"/>
    <x v="0"/>
    <x v="24"/>
    <n v="123"/>
    <x v="1227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x v="491"/>
    <b v="1"/>
    <s v="technology/hardware"/>
    <x v="0"/>
    <x v="0"/>
    <n v="168"/>
    <x v="1228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x v="391"/>
    <b v="1"/>
    <s v="theater/musical"/>
    <x v="6"/>
    <x v="19"/>
    <n v="108"/>
    <x v="122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x v="296"/>
    <b v="0"/>
    <s v="technology/gadgets"/>
    <x v="0"/>
    <x v="6"/>
    <n v="43"/>
    <x v="1230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x v="478"/>
    <b v="1"/>
    <s v="theater/plays"/>
    <x v="6"/>
    <x v="11"/>
    <n v="107"/>
    <x v="1231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x v="434"/>
    <b v="1"/>
    <s v="music/classical music"/>
    <x v="7"/>
    <x v="25"/>
    <n v="107"/>
    <x v="1232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x v="246"/>
    <b v="1"/>
    <s v="music/rock"/>
    <x v="7"/>
    <x v="15"/>
    <n v="107"/>
    <x v="123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x v="330"/>
    <b v="1"/>
    <s v="theater/plays"/>
    <x v="6"/>
    <x v="11"/>
    <n v="122"/>
    <x v="1234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x v="449"/>
    <b v="1"/>
    <s v="music/rock"/>
    <x v="7"/>
    <x v="15"/>
    <n v="122"/>
    <x v="123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x v="424"/>
    <b v="1"/>
    <s v="music/indie rock"/>
    <x v="7"/>
    <x v="12"/>
    <n v="107"/>
    <x v="1236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x v="465"/>
    <b v="1"/>
    <s v="theater/plays"/>
    <x v="6"/>
    <x v="11"/>
    <n v="106"/>
    <x v="1237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x v="344"/>
    <b v="1"/>
    <s v="theater/plays"/>
    <x v="6"/>
    <x v="11"/>
    <n v="142"/>
    <x v="1238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x v="406"/>
    <b v="1"/>
    <s v="music/rock"/>
    <x v="7"/>
    <x v="15"/>
    <n v="106"/>
    <x v="1239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x v="476"/>
    <b v="1"/>
    <s v="theater/spaces"/>
    <x v="6"/>
    <x v="9"/>
    <n v="101"/>
    <x v="124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x v="206"/>
    <b v="1"/>
    <s v="technology/hardware"/>
    <x v="0"/>
    <x v="0"/>
    <n v="384"/>
    <x v="524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x v="394"/>
    <b v="1"/>
    <s v="music/indie rock"/>
    <x v="7"/>
    <x v="12"/>
    <n v="121"/>
    <x v="1241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x v="467"/>
    <b v="1"/>
    <s v="theater/plays"/>
    <x v="6"/>
    <x v="11"/>
    <n v="105"/>
    <x v="1242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x v="330"/>
    <b v="1"/>
    <s v="music/rock"/>
    <x v="7"/>
    <x v="15"/>
    <n v="105"/>
    <x v="1243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x v="418"/>
    <b v="0"/>
    <s v="photography/photobooks"/>
    <x v="2"/>
    <x v="3"/>
    <n v="22"/>
    <x v="1244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x v="359"/>
    <b v="1"/>
    <s v="music/metal"/>
    <x v="7"/>
    <x v="20"/>
    <n v="105"/>
    <x v="1245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x v="363"/>
    <b v="1"/>
    <s v="music/pop"/>
    <x v="7"/>
    <x v="22"/>
    <n v="119"/>
    <x v="124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x v="422"/>
    <b v="1"/>
    <s v="music/indie rock"/>
    <x v="7"/>
    <x v="12"/>
    <n v="119"/>
    <x v="12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x v="492"/>
    <b v="0"/>
    <s v="theater/musical"/>
    <x v="6"/>
    <x v="19"/>
    <n v="60"/>
    <x v="1248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x v="254"/>
    <b v="1"/>
    <s v="theater/plays"/>
    <x v="6"/>
    <x v="11"/>
    <n v="139"/>
    <x v="645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x v="433"/>
    <b v="1"/>
    <s v="music/rock"/>
    <x v="7"/>
    <x v="15"/>
    <n v="119"/>
    <x v="12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x v="267"/>
    <b v="1"/>
    <s v="music/indie rock"/>
    <x v="7"/>
    <x v="12"/>
    <n v="166"/>
    <x v="1250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x v="425"/>
    <b v="1"/>
    <s v="music/rock"/>
    <x v="7"/>
    <x v="15"/>
    <n v="104"/>
    <x v="1251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x v="328"/>
    <b v="1"/>
    <s v="theater/plays"/>
    <x v="6"/>
    <x v="11"/>
    <n v="138"/>
    <x v="1252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x v="421"/>
    <b v="1"/>
    <s v="theater/plays"/>
    <x v="6"/>
    <x v="11"/>
    <n v="138"/>
    <x v="1253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x v="461"/>
    <b v="1"/>
    <s v="music/rock"/>
    <x v="7"/>
    <x v="15"/>
    <n v="104"/>
    <x v="1254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x v="128"/>
    <b v="1"/>
    <s v="theater/plays"/>
    <x v="6"/>
    <x v="11"/>
    <n v="103"/>
    <x v="1255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x v="145"/>
    <b v="1"/>
    <s v="photography/photobooks"/>
    <x v="2"/>
    <x v="3"/>
    <n v="176"/>
    <x v="1256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x v="481"/>
    <b v="0"/>
    <s v="food/small batch"/>
    <x v="4"/>
    <x v="7"/>
    <n v="39"/>
    <x v="1257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x v="454"/>
    <b v="1"/>
    <s v="film &amp; video/documentary"/>
    <x v="5"/>
    <x v="8"/>
    <n v="137"/>
    <x v="1258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x v="475"/>
    <b v="1"/>
    <s v="music/rock"/>
    <x v="7"/>
    <x v="15"/>
    <n v="103"/>
    <x v="1204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x v="433"/>
    <b v="1"/>
    <s v="music/rock"/>
    <x v="7"/>
    <x v="15"/>
    <n v="103"/>
    <x v="1259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x v="161"/>
    <b v="0"/>
    <s v="photography/places"/>
    <x v="2"/>
    <x v="34"/>
    <n v="29"/>
    <x v="126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x v="286"/>
    <b v="1"/>
    <s v="theater/plays"/>
    <x v="6"/>
    <x v="11"/>
    <n v="102"/>
    <x v="1261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x v="414"/>
    <b v="1"/>
    <s v="music/classical music"/>
    <x v="7"/>
    <x v="25"/>
    <n v="102"/>
    <x v="1262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x v="436"/>
    <b v="1"/>
    <s v="theater/plays"/>
    <x v="6"/>
    <x v="11"/>
    <n v="136"/>
    <x v="1263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x v="490"/>
    <b v="1"/>
    <s v="theater/plays"/>
    <x v="6"/>
    <x v="11"/>
    <n v="102"/>
    <x v="1264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x v="254"/>
    <b v="1"/>
    <s v="food/small batch"/>
    <x v="4"/>
    <x v="7"/>
    <n v="102"/>
    <x v="1265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x v="286"/>
    <b v="1"/>
    <s v="theater/plays"/>
    <x v="6"/>
    <x v="11"/>
    <n v="102"/>
    <x v="1266"/>
  </r>
  <r>
    <n v="1378"/>
    <s v="SIX BY SEVEN"/>
    <s v="A psychedelic post rock masterpiece!"/>
    <x v="151"/>
    <n v="4067"/>
    <x v="0"/>
    <x v="1"/>
    <s v="GBP"/>
    <n v="1470075210"/>
    <n v="1468779210"/>
    <b v="0"/>
    <x v="377"/>
    <b v="1"/>
    <s v="music/rock"/>
    <x v="7"/>
    <x v="15"/>
    <n v="203"/>
    <x v="1267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x v="449"/>
    <b v="0"/>
    <s v="theater/plays"/>
    <x v="6"/>
    <x v="11"/>
    <n v="41"/>
    <x v="1268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x v="406"/>
    <b v="1"/>
    <s v="music/rock"/>
    <x v="7"/>
    <x v="15"/>
    <n v="102"/>
    <x v="1121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x v="462"/>
    <b v="1"/>
    <s v="theater/musical"/>
    <x v="6"/>
    <x v="19"/>
    <n v="101"/>
    <x v="749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x v="412"/>
    <b v="1"/>
    <s v="theater/plays"/>
    <x v="6"/>
    <x v="11"/>
    <n v="108"/>
    <x v="1269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x v="458"/>
    <b v="1"/>
    <s v="film &amp; video/television"/>
    <x v="5"/>
    <x v="16"/>
    <n v="101"/>
    <x v="1270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x v="465"/>
    <b v="1"/>
    <s v="theater/plays"/>
    <x v="6"/>
    <x v="11"/>
    <n v="119"/>
    <x v="1271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x v="492"/>
    <b v="1"/>
    <s v="theater/plays"/>
    <x v="6"/>
    <x v="11"/>
    <n v="135"/>
    <x v="127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x v="414"/>
    <b v="1"/>
    <s v="photography/photobooks"/>
    <x v="2"/>
    <x v="3"/>
    <n v="108"/>
    <x v="1273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x v="476"/>
    <b v="1"/>
    <s v="theater/plays"/>
    <x v="6"/>
    <x v="11"/>
    <n v="101"/>
    <x v="1274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x v="406"/>
    <b v="1"/>
    <s v="film &amp; video/shorts"/>
    <x v="5"/>
    <x v="27"/>
    <n v="115"/>
    <x v="1275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x v="436"/>
    <b v="1"/>
    <s v="music/rock"/>
    <x v="7"/>
    <x v="15"/>
    <n v="101"/>
    <x v="1276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x v="331"/>
    <b v="1"/>
    <s v="theater/plays"/>
    <x v="6"/>
    <x v="11"/>
    <n v="101"/>
    <x v="127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x v="493"/>
    <b v="1"/>
    <s v="theater/plays"/>
    <x v="6"/>
    <x v="11"/>
    <n v="101"/>
    <x v="1278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x v="367"/>
    <b v="1"/>
    <s v="music/indie rock"/>
    <x v="7"/>
    <x v="12"/>
    <n v="101"/>
    <x v="1279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x v="359"/>
    <b v="1"/>
    <s v="music/pop"/>
    <x v="7"/>
    <x v="22"/>
    <n v="161"/>
    <x v="1280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x v="412"/>
    <b v="1"/>
    <s v="music/rock"/>
    <x v="7"/>
    <x v="15"/>
    <n v="115"/>
    <x v="1281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x v="309"/>
    <b v="1"/>
    <s v="theater/plays"/>
    <x v="6"/>
    <x v="11"/>
    <n v="100"/>
    <x v="1282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x v="338"/>
    <b v="1"/>
    <s v="theater/plays"/>
    <x v="6"/>
    <x v="11"/>
    <n v="100"/>
    <x v="1283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x v="446"/>
    <b v="1"/>
    <s v="music/indie rock"/>
    <x v="7"/>
    <x v="12"/>
    <n v="115"/>
    <x v="1284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x v="96"/>
    <b v="1"/>
    <s v="theater/plays"/>
    <x v="6"/>
    <x v="11"/>
    <n v="100"/>
    <x v="1285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x v="27"/>
    <b v="1"/>
    <s v="theater/plays"/>
    <x v="6"/>
    <x v="11"/>
    <n v="133"/>
    <x v="1286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x v="483"/>
    <b v="1"/>
    <s v="theater/plays"/>
    <x v="6"/>
    <x v="11"/>
    <n v="100"/>
    <x v="128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x v="81"/>
    <b v="1"/>
    <s v="film &amp; video/shorts"/>
    <x v="5"/>
    <x v="27"/>
    <n v="100"/>
    <x v="1288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x v="367"/>
    <b v="1"/>
    <s v="theater/plays"/>
    <x v="6"/>
    <x v="11"/>
    <n v="105"/>
    <x v="1289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x v="467"/>
    <b v="1"/>
    <s v="theater/plays"/>
    <x v="6"/>
    <x v="11"/>
    <n v="100"/>
    <x v="1290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x v="493"/>
    <b v="1"/>
    <s v="theater/plays"/>
    <x v="6"/>
    <x v="11"/>
    <n v="100"/>
    <x v="129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x v="461"/>
    <b v="1"/>
    <s v="theater/spaces"/>
    <x v="6"/>
    <x v="9"/>
    <n v="107"/>
    <x v="1201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x v="421"/>
    <b v="0"/>
    <s v="photography/photobooks"/>
    <x v="2"/>
    <x v="3"/>
    <n v="36"/>
    <x v="1292"/>
  </r>
  <r>
    <n v="244"/>
    <n v="39756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x v="272"/>
    <b v="1"/>
    <s v="film &amp; video/documentary"/>
    <x v="5"/>
    <x v="8"/>
    <n v="114"/>
    <x v="1293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x v="330"/>
    <b v="1"/>
    <s v="film &amp; video/shorts"/>
    <x v="5"/>
    <x v="27"/>
    <n v="114"/>
    <x v="1294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x v="441"/>
    <b v="1"/>
    <s v="publishing/nonfiction"/>
    <x v="1"/>
    <x v="17"/>
    <n v="179"/>
    <x v="1295"/>
  </r>
  <r>
    <n v="2099"/>
    <s v="Roosevelt Died."/>
    <s v="Our tour van died, we need help!"/>
    <x v="121"/>
    <n v="3971"/>
    <x v="0"/>
    <x v="0"/>
    <s v="USD"/>
    <n v="1435808400"/>
    <n v="1434650084"/>
    <b v="0"/>
    <x v="475"/>
    <b v="1"/>
    <s v="music/indie rock"/>
    <x v="7"/>
    <x v="12"/>
    <n v="132"/>
    <x v="1296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x v="331"/>
    <b v="1"/>
    <s v="music/rock"/>
    <x v="7"/>
    <x v="15"/>
    <n v="132"/>
    <x v="1297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x v="145"/>
    <b v="1"/>
    <s v="theater/spaces"/>
    <x v="6"/>
    <x v="9"/>
    <n v="101"/>
    <x v="1298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x v="444"/>
    <b v="1"/>
    <s v="music/indie rock"/>
    <x v="7"/>
    <x v="12"/>
    <n v="171"/>
    <x v="1299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x v="454"/>
    <b v="1"/>
    <s v="music/rock"/>
    <x v="7"/>
    <x v="15"/>
    <n v="112"/>
    <x v="1300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x v="376"/>
    <b v="1"/>
    <s v="music/classical music"/>
    <x v="7"/>
    <x v="25"/>
    <n v="112"/>
    <x v="1301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x v="481"/>
    <b v="1"/>
    <s v="theater/plays"/>
    <x v="6"/>
    <x v="11"/>
    <n v="130"/>
    <x v="1302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x v="309"/>
    <b v="1"/>
    <s v="music/classical music"/>
    <x v="7"/>
    <x v="25"/>
    <n v="195"/>
    <x v="1303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x v="239"/>
    <b v="0"/>
    <s v="theater/plays"/>
    <x v="6"/>
    <x v="11"/>
    <n v="78"/>
    <x v="1304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x v="447"/>
    <b v="1"/>
    <s v="theater/plays"/>
    <x v="6"/>
    <x v="11"/>
    <n v="118"/>
    <x v="1305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x v="467"/>
    <b v="1"/>
    <s v="theater/plays"/>
    <x v="6"/>
    <x v="11"/>
    <n v="111"/>
    <x v="1306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x v="433"/>
    <b v="1"/>
    <s v="theater/plays"/>
    <x v="6"/>
    <x v="11"/>
    <n v="111"/>
    <x v="1307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x v="360"/>
    <b v="0"/>
    <s v="theater/plays"/>
    <x v="6"/>
    <x v="11"/>
    <n v="35"/>
    <x v="1308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x v="27"/>
    <b v="1"/>
    <s v="photography/photobooks"/>
    <x v="2"/>
    <x v="3"/>
    <n v="110"/>
    <x v="95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x v="340"/>
    <b v="1"/>
    <s v="film &amp; video/documentary"/>
    <x v="5"/>
    <x v="8"/>
    <n v="385"/>
    <x v="1309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x v="434"/>
    <b v="1"/>
    <s v="music/pop"/>
    <x v="7"/>
    <x v="22"/>
    <n v="101"/>
    <x v="1310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x v="213"/>
    <b v="1"/>
    <s v="theater/plays"/>
    <x v="6"/>
    <x v="11"/>
    <n v="109"/>
    <x v="1311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x v="418"/>
    <b v="1"/>
    <s v="theater/plays"/>
    <x v="6"/>
    <x v="11"/>
    <n v="109"/>
    <x v="1312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x v="449"/>
    <b v="1"/>
    <s v="theater/musical"/>
    <x v="6"/>
    <x v="19"/>
    <n v="109"/>
    <x v="1313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x v="388"/>
    <b v="1"/>
    <s v="music/rock"/>
    <x v="7"/>
    <x v="15"/>
    <n v="152"/>
    <x v="1314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x v="392"/>
    <b v="1"/>
    <s v="technology/hardware"/>
    <x v="0"/>
    <x v="0"/>
    <n v="126"/>
    <x v="1315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x v="178"/>
    <b v="0"/>
    <s v="technology/web"/>
    <x v="0"/>
    <x v="26"/>
    <n v="5"/>
    <x v="1316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x v="331"/>
    <b v="1"/>
    <s v="music/classical music"/>
    <x v="7"/>
    <x v="25"/>
    <n v="103"/>
    <x v="177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x v="389"/>
    <b v="1"/>
    <s v="theater/plays"/>
    <x v="6"/>
    <x v="11"/>
    <n v="126"/>
    <x v="1317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x v="389"/>
    <b v="1"/>
    <s v="theater/plays"/>
    <x v="6"/>
    <x v="11"/>
    <n v="107"/>
    <x v="1318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x v="441"/>
    <b v="1"/>
    <s v="music/rock"/>
    <x v="7"/>
    <x v="15"/>
    <n v="114"/>
    <x v="1084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x v="449"/>
    <b v="1"/>
    <s v="theater/musical"/>
    <x v="6"/>
    <x v="19"/>
    <n v="125"/>
    <x v="13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x v="475"/>
    <b v="1"/>
    <s v="music/classical music"/>
    <x v="7"/>
    <x v="25"/>
    <n v="107"/>
    <x v="1320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x v="145"/>
    <b v="1"/>
    <s v="music/indie rock"/>
    <x v="7"/>
    <x v="12"/>
    <n v="107"/>
    <x v="1321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x v="446"/>
    <b v="1"/>
    <s v="film &amp; video/documentary"/>
    <x v="5"/>
    <x v="8"/>
    <n v="107"/>
    <x v="132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x v="332"/>
    <b v="1"/>
    <s v="theater/plays"/>
    <x v="6"/>
    <x v="11"/>
    <n v="124"/>
    <x v="1323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x v="425"/>
    <b v="1"/>
    <s v="theater/plays"/>
    <x v="6"/>
    <x v="11"/>
    <n v="107"/>
    <x v="1324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x v="406"/>
    <b v="1"/>
    <s v="theater/plays"/>
    <x v="6"/>
    <x v="11"/>
    <n v="106"/>
    <x v="1325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x v="365"/>
    <b v="1"/>
    <s v="film &amp; video/television"/>
    <x v="5"/>
    <x v="16"/>
    <n v="123"/>
    <x v="1326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x v="406"/>
    <b v="1"/>
    <s v="film &amp; video/shorts"/>
    <x v="5"/>
    <x v="27"/>
    <n v="247"/>
    <x v="1327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x v="460"/>
    <b v="0"/>
    <s v="theater/plays"/>
    <x v="6"/>
    <x v="11"/>
    <n v="37"/>
    <x v="1328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x v="254"/>
    <b v="1"/>
    <s v="music/classical music"/>
    <x v="7"/>
    <x v="25"/>
    <n v="123"/>
    <x v="1329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x v="405"/>
    <b v="1"/>
    <s v="music/metal"/>
    <x v="7"/>
    <x v="20"/>
    <n v="105"/>
    <x v="133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x v="380"/>
    <b v="1"/>
    <s v="theater/plays"/>
    <x v="6"/>
    <x v="11"/>
    <n v="108"/>
    <x v="133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x v="404"/>
    <b v="1"/>
    <s v="theater/plays"/>
    <x v="6"/>
    <x v="11"/>
    <n v="105"/>
    <x v="1332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x v="360"/>
    <b v="1"/>
    <s v="theater/plays"/>
    <x v="6"/>
    <x v="11"/>
    <n v="105"/>
    <x v="1333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x v="486"/>
    <b v="1"/>
    <s v="theater/plays"/>
    <x v="6"/>
    <x v="11"/>
    <n v="104"/>
    <x v="133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x v="392"/>
    <b v="1"/>
    <s v="music/rock"/>
    <x v="7"/>
    <x v="15"/>
    <n v="121"/>
    <x v="133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x v="380"/>
    <b v="1"/>
    <s v="film &amp; video/documentary"/>
    <x v="5"/>
    <x v="8"/>
    <n v="104"/>
    <x v="1336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x v="380"/>
    <b v="1"/>
    <s v="theater/plays"/>
    <x v="6"/>
    <x v="11"/>
    <n v="121"/>
    <x v="1337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x v="389"/>
    <b v="1"/>
    <s v="film &amp; video/shorts"/>
    <x v="5"/>
    <x v="27"/>
    <n v="103"/>
    <x v="1338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x v="360"/>
    <b v="1"/>
    <s v="film &amp; video/shorts"/>
    <x v="5"/>
    <x v="27"/>
    <n v="120"/>
    <x v="1028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x v="330"/>
    <b v="0"/>
    <s v="publishing/fiction"/>
    <x v="1"/>
    <x v="35"/>
    <n v="51"/>
    <x v="1339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x v="174"/>
    <b v="1"/>
    <s v="theater/plays"/>
    <x v="6"/>
    <x v="11"/>
    <n v="103"/>
    <x v="1340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x v="383"/>
    <b v="1"/>
    <s v="music/rock"/>
    <x v="7"/>
    <x v="15"/>
    <n v="119"/>
    <x v="1341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x v="262"/>
    <b v="1"/>
    <s v="theater/plays"/>
    <x v="6"/>
    <x v="11"/>
    <n v="128"/>
    <x v="1342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x v="434"/>
    <b v="0"/>
    <s v="technology/wearables"/>
    <x v="0"/>
    <x v="1"/>
    <n v="18"/>
    <x v="881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x v="405"/>
    <b v="1"/>
    <s v="publishing/nonfiction"/>
    <x v="1"/>
    <x v="17"/>
    <n v="119"/>
    <x v="1343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x v="345"/>
    <b v="0"/>
    <s v="technology/wearables"/>
    <x v="0"/>
    <x v="1"/>
    <n v="4"/>
    <x v="1344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x v="405"/>
    <b v="1"/>
    <s v="theater/plays"/>
    <x v="6"/>
    <x v="11"/>
    <n v="118"/>
    <x v="1345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x v="383"/>
    <b v="1"/>
    <s v="music/electronic music"/>
    <x v="7"/>
    <x v="13"/>
    <n v="101"/>
    <x v="13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x v="241"/>
    <b v="1"/>
    <s v="theater/plays"/>
    <x v="6"/>
    <x v="11"/>
    <n v="101"/>
    <x v="1347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x v="447"/>
    <b v="1"/>
    <s v="theater/musical"/>
    <x v="6"/>
    <x v="19"/>
    <n v="101"/>
    <x v="1348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x v="96"/>
    <b v="0"/>
    <s v="theater/plays"/>
    <x v="6"/>
    <x v="11"/>
    <n v="71"/>
    <x v="1349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x v="424"/>
    <b v="1"/>
    <s v="theater/plays"/>
    <x v="6"/>
    <x v="11"/>
    <n v="101"/>
    <x v="135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x v="360"/>
    <b v="1"/>
    <s v="theater/plays"/>
    <x v="6"/>
    <x v="11"/>
    <n v="101"/>
    <x v="1351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x v="300"/>
    <b v="1"/>
    <s v="theater/plays"/>
    <x v="6"/>
    <x v="11"/>
    <n v="100"/>
    <x v="135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x v="309"/>
    <b v="1"/>
    <s v="film &amp; video/documentary"/>
    <x v="5"/>
    <x v="8"/>
    <n v="153"/>
    <x v="1262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x v="424"/>
    <b v="1"/>
    <s v="theater/spaces"/>
    <x v="6"/>
    <x v="9"/>
    <n v="103"/>
    <x v="1353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x v="367"/>
    <b v="1"/>
    <s v="theater/plays"/>
    <x v="6"/>
    <x v="11"/>
    <n v="117"/>
    <x v="1354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x v="417"/>
    <b v="1"/>
    <s v="film &amp; video/television"/>
    <x v="5"/>
    <x v="16"/>
    <n v="100"/>
    <x v="1355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x v="367"/>
    <b v="1"/>
    <s v="film &amp; video/shorts"/>
    <x v="5"/>
    <x v="27"/>
    <n v="100"/>
    <x v="1151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x v="331"/>
    <b v="1"/>
    <s v="music/pop"/>
    <x v="7"/>
    <x v="22"/>
    <n v="175"/>
    <x v="1356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x v="490"/>
    <b v="1"/>
    <s v="music/rock"/>
    <x v="7"/>
    <x v="15"/>
    <n v="233"/>
    <x v="1357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x v="454"/>
    <b v="1"/>
    <s v="technology/wearables"/>
    <x v="0"/>
    <x v="1"/>
    <n v="140"/>
    <x v="1358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x v="475"/>
    <b v="1"/>
    <s v="theater/plays"/>
    <x v="6"/>
    <x v="11"/>
    <n v="116"/>
    <x v="1359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x v="446"/>
    <b v="1"/>
    <s v="theater/plays"/>
    <x v="6"/>
    <x v="11"/>
    <n v="116"/>
    <x v="1360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x v="441"/>
    <b v="1"/>
    <s v="theater/plays"/>
    <x v="6"/>
    <x v="11"/>
    <n v="108"/>
    <x v="1361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x v="469"/>
    <b v="0"/>
    <s v="food/food trucks"/>
    <x v="4"/>
    <x v="29"/>
    <n v="7"/>
    <x v="1362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x v="365"/>
    <b v="1"/>
    <s v="music/rock"/>
    <x v="7"/>
    <x v="15"/>
    <n v="139"/>
    <x v="1363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x v="378"/>
    <b v="1"/>
    <s v="music/indie rock"/>
    <x v="7"/>
    <x v="12"/>
    <n v="116"/>
    <x v="1364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x v="381"/>
    <b v="1"/>
    <s v="theater/plays"/>
    <x v="6"/>
    <x v="11"/>
    <n v="116"/>
    <x v="1365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x v="474"/>
    <b v="1"/>
    <s v="music/pop"/>
    <x v="7"/>
    <x v="22"/>
    <n v="115"/>
    <x v="1366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x v="27"/>
    <b v="1"/>
    <s v="music/indie rock"/>
    <x v="7"/>
    <x v="12"/>
    <n v="173"/>
    <x v="1367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x v="424"/>
    <b v="1"/>
    <s v="theater/plays"/>
    <x v="6"/>
    <x v="11"/>
    <n v="105"/>
    <x v="1368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x v="407"/>
    <b v="0"/>
    <s v="theater/spaces"/>
    <x v="6"/>
    <x v="9"/>
    <n v="34"/>
    <x v="1369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x v="467"/>
    <b v="1"/>
    <s v="theater/plays"/>
    <x v="6"/>
    <x v="11"/>
    <n v="115"/>
    <x v="1370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x v="96"/>
    <b v="1"/>
    <s v="music/indie rock"/>
    <x v="7"/>
    <x v="12"/>
    <n v="114"/>
    <x v="137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x v="27"/>
    <b v="1"/>
    <s v="music/rock"/>
    <x v="7"/>
    <x v="15"/>
    <n v="122"/>
    <x v="1372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x v="300"/>
    <b v="0"/>
    <s v="technology/wearables"/>
    <x v="0"/>
    <x v="1"/>
    <n v="1"/>
    <x v="797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x v="174"/>
    <b v="0"/>
    <s v="technology/makerspaces"/>
    <x v="0"/>
    <x v="24"/>
    <n v="18"/>
    <x v="137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x v="494"/>
    <b v="0"/>
    <s v="publishing/art books"/>
    <x v="1"/>
    <x v="32"/>
    <n v="14"/>
    <x v="1374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x v="469"/>
    <b v="0"/>
    <s v="games/video games"/>
    <x v="3"/>
    <x v="18"/>
    <n v="6"/>
    <x v="13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x v="469"/>
    <b v="1"/>
    <s v="theater/plays"/>
    <x v="6"/>
    <x v="11"/>
    <n v="114"/>
    <x v="1375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x v="480"/>
    <b v="0"/>
    <s v="theater/plays"/>
    <x v="6"/>
    <x v="11"/>
    <n v="62"/>
    <x v="1376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x v="389"/>
    <b v="1"/>
    <s v="film &amp; video/shorts"/>
    <x v="5"/>
    <x v="27"/>
    <n v="106"/>
    <x v="966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x v="486"/>
    <b v="1"/>
    <s v="theater/plays"/>
    <x v="6"/>
    <x v="11"/>
    <n v="136"/>
    <x v="1377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x v="239"/>
    <b v="1"/>
    <s v="film &amp; video/shorts"/>
    <x v="5"/>
    <x v="27"/>
    <n v="105"/>
    <x v="1378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x v="394"/>
    <b v="1"/>
    <s v="technology/space exploration"/>
    <x v="0"/>
    <x v="4"/>
    <n v="170"/>
    <x v="1379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x v="441"/>
    <b v="1"/>
    <s v="theater/plays"/>
    <x v="6"/>
    <x v="11"/>
    <n v="110"/>
    <x v="127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x v="455"/>
    <b v="1"/>
    <s v="film &amp; video/television"/>
    <x v="5"/>
    <x v="16"/>
    <n v="130"/>
    <x v="534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x v="421"/>
    <b v="0"/>
    <s v="food/food trucks"/>
    <x v="4"/>
    <x v="29"/>
    <n v="6"/>
    <x v="138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x v="383"/>
    <b v="1"/>
    <s v="theater/plays"/>
    <x v="6"/>
    <x v="11"/>
    <n v="113"/>
    <x v="1381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x v="393"/>
    <b v="1"/>
    <s v="music/indie rock"/>
    <x v="7"/>
    <x v="12"/>
    <n v="226"/>
    <x v="1382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x v="300"/>
    <b v="1"/>
    <s v="theater/plays"/>
    <x v="6"/>
    <x v="11"/>
    <n v="113"/>
    <x v="1383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x v="434"/>
    <b v="1"/>
    <s v="music/indie rock"/>
    <x v="7"/>
    <x v="12"/>
    <n v="101"/>
    <x v="1384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x v="330"/>
    <b v="1"/>
    <s v="music/rock"/>
    <x v="7"/>
    <x v="15"/>
    <n v="135"/>
    <x v="1385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x v="285"/>
    <b v="1"/>
    <s v="publishing/radio &amp; podcasts"/>
    <x v="1"/>
    <x v="2"/>
    <n v="112"/>
    <x v="1386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x v="300"/>
    <b v="1"/>
    <s v="theater/plays"/>
    <x v="6"/>
    <x v="11"/>
    <n v="102"/>
    <x v="1387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x v="285"/>
    <b v="1"/>
    <s v="theater/plays"/>
    <x v="6"/>
    <x v="11"/>
    <n v="112"/>
    <x v="1388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x v="446"/>
    <b v="1"/>
    <s v="music/indie rock"/>
    <x v="7"/>
    <x v="12"/>
    <n v="105"/>
    <x v="1389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x v="470"/>
    <b v="1"/>
    <s v="film &amp; video/documentary"/>
    <x v="5"/>
    <x v="8"/>
    <n v="112"/>
    <x v="1390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x v="178"/>
    <b v="1"/>
    <s v="theater/plays"/>
    <x v="6"/>
    <x v="11"/>
    <n v="100"/>
    <x v="1391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x v="465"/>
    <b v="1"/>
    <s v="theater/plays"/>
    <x v="6"/>
    <x v="11"/>
    <n v="102"/>
    <x v="1392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x v="483"/>
    <b v="1"/>
    <s v="publishing/nonfiction"/>
    <x v="1"/>
    <x v="17"/>
    <n v="112"/>
    <x v="1393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x v="495"/>
    <b v="1"/>
    <s v="music/indie rock"/>
    <x v="7"/>
    <x v="12"/>
    <n v="111"/>
    <x v="139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x v="393"/>
    <b v="1"/>
    <s v="theater/plays"/>
    <x v="6"/>
    <x v="11"/>
    <n v="111"/>
    <x v="139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x v="338"/>
    <b v="1"/>
    <s v="music/indie rock"/>
    <x v="7"/>
    <x v="12"/>
    <n v="111"/>
    <x v="139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x v="425"/>
    <b v="1"/>
    <s v="theater/plays"/>
    <x v="6"/>
    <x v="11"/>
    <n v="111"/>
    <x v="1397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x v="406"/>
    <b v="0"/>
    <s v="technology/makerspaces"/>
    <x v="0"/>
    <x v="24"/>
    <n v="33"/>
    <x v="1398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x v="246"/>
    <b v="1"/>
    <s v="theater/plays"/>
    <x v="6"/>
    <x v="11"/>
    <n v="111"/>
    <x v="1399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x v="303"/>
    <b v="1"/>
    <s v="publishing/nonfiction"/>
    <x v="1"/>
    <x v="17"/>
    <n v="111"/>
    <x v="1400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x v="239"/>
    <b v="0"/>
    <s v="technology/wearables"/>
    <x v="0"/>
    <x v="1"/>
    <n v="7"/>
    <x v="1401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x v="483"/>
    <b v="1"/>
    <s v="theater/plays"/>
    <x v="6"/>
    <x v="11"/>
    <n v="100"/>
    <x v="1402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x v="457"/>
    <b v="1"/>
    <s v="theater/plays"/>
    <x v="6"/>
    <x v="11"/>
    <n v="118"/>
    <x v="1403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x v="431"/>
    <b v="1"/>
    <s v="technology/space exploration"/>
    <x v="0"/>
    <x v="4"/>
    <n v="661"/>
    <x v="1404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x v="457"/>
    <b v="1"/>
    <s v="music/rock"/>
    <x v="7"/>
    <x v="15"/>
    <n v="132"/>
    <x v="1405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x v="174"/>
    <b v="0"/>
    <s v="games/video games"/>
    <x v="3"/>
    <x v="18"/>
    <n v="18"/>
    <x v="1406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x v="27"/>
    <b v="1"/>
    <s v="theater/plays"/>
    <x v="6"/>
    <x v="11"/>
    <n v="110"/>
    <x v="1407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x v="365"/>
    <b v="1"/>
    <s v="film &amp; video/television"/>
    <x v="5"/>
    <x v="16"/>
    <n v="110"/>
    <x v="1408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x v="492"/>
    <b v="1"/>
    <s v="theater/plays"/>
    <x v="6"/>
    <x v="11"/>
    <n v="109"/>
    <x v="33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x v="447"/>
    <b v="1"/>
    <s v="theater/plays"/>
    <x v="6"/>
    <x v="11"/>
    <n v="109"/>
    <x v="237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x v="478"/>
    <b v="1"/>
    <s v="theater/plays"/>
    <x v="6"/>
    <x v="11"/>
    <n v="109"/>
    <x v="1409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x v="360"/>
    <b v="1"/>
    <s v="theater/plays"/>
    <x v="6"/>
    <x v="11"/>
    <n v="109"/>
    <x v="141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x v="330"/>
    <b v="1"/>
    <s v="theater/plays"/>
    <x v="6"/>
    <x v="11"/>
    <n v="109"/>
    <x v="1411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x v="27"/>
    <b v="1"/>
    <s v="theater/plays"/>
    <x v="6"/>
    <x v="11"/>
    <n v="102"/>
    <x v="1412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x v="421"/>
    <b v="1"/>
    <s v="theater/musical"/>
    <x v="6"/>
    <x v="19"/>
    <n v="105"/>
    <x v="1413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x v="309"/>
    <b v="1"/>
    <s v="food/small batch"/>
    <x v="4"/>
    <x v="7"/>
    <n v="109"/>
    <x v="1414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x v="424"/>
    <b v="1"/>
    <s v="theater/plays"/>
    <x v="6"/>
    <x v="11"/>
    <n v="109"/>
    <x v="1415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x v="492"/>
    <b v="1"/>
    <s v="theater/plays"/>
    <x v="6"/>
    <x v="11"/>
    <n v="109"/>
    <x v="498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x v="360"/>
    <b v="1"/>
    <s v="music/indie rock"/>
    <x v="7"/>
    <x v="12"/>
    <n v="108"/>
    <x v="1416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x v="392"/>
    <b v="1"/>
    <s v="music/indie rock"/>
    <x v="7"/>
    <x v="12"/>
    <n v="108"/>
    <x v="1417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x v="371"/>
    <b v="1"/>
    <s v="music/indie rock"/>
    <x v="7"/>
    <x v="12"/>
    <n v="108"/>
    <x v="1418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x v="414"/>
    <b v="1"/>
    <s v="music/rock"/>
    <x v="7"/>
    <x v="15"/>
    <n v="108"/>
    <x v="1419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x v="470"/>
    <b v="1"/>
    <s v="photography/photobooks"/>
    <x v="2"/>
    <x v="3"/>
    <n v="129"/>
    <x v="1420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x v="474"/>
    <b v="1"/>
    <s v="theater/spaces"/>
    <x v="6"/>
    <x v="9"/>
    <n v="108"/>
    <x v="1421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x v="307"/>
    <b v="1"/>
    <s v="games/tabletop games"/>
    <x v="3"/>
    <x v="5"/>
    <n v="147"/>
    <x v="1422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x v="427"/>
    <b v="1"/>
    <s v="publishing/nonfiction"/>
    <x v="1"/>
    <x v="17"/>
    <n v="107"/>
    <x v="1423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x v="492"/>
    <b v="1"/>
    <s v="music/rock"/>
    <x v="7"/>
    <x v="15"/>
    <n v="107"/>
    <x v="1424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x v="182"/>
    <b v="0"/>
    <s v="technology/wearables"/>
    <x v="0"/>
    <x v="1"/>
    <n v="16"/>
    <x v="1425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x v="444"/>
    <b v="1"/>
    <s v="photography/photobooks"/>
    <x v="2"/>
    <x v="3"/>
    <n v="161"/>
    <x v="1426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x v="378"/>
    <b v="1"/>
    <s v="music/indie rock"/>
    <x v="7"/>
    <x v="12"/>
    <n v="100"/>
    <x v="1427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x v="246"/>
    <b v="1"/>
    <s v="theater/plays"/>
    <x v="6"/>
    <x v="11"/>
    <n v="100"/>
    <x v="142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x v="376"/>
    <b v="1"/>
    <s v="music/indie rock"/>
    <x v="7"/>
    <x v="12"/>
    <n v="107"/>
    <x v="1429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x v="496"/>
    <b v="0"/>
    <s v="food/food trucks"/>
    <x v="4"/>
    <x v="29"/>
    <n v="5"/>
    <x v="1430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x v="394"/>
    <b v="0"/>
    <s v="music/indie rock"/>
    <x v="7"/>
    <x v="12"/>
    <n v="40"/>
    <x v="1431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x v="487"/>
    <b v="1"/>
    <s v="music/classical music"/>
    <x v="7"/>
    <x v="25"/>
    <n v="107"/>
    <x v="1432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x v="96"/>
    <b v="1"/>
    <s v="theater/plays"/>
    <x v="6"/>
    <x v="11"/>
    <n v="106"/>
    <x v="1433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x v="469"/>
    <b v="1"/>
    <s v="music/electronic music"/>
    <x v="7"/>
    <x v="13"/>
    <n v="206"/>
    <x v="1434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x v="487"/>
    <b v="0"/>
    <s v="theater/musical"/>
    <x v="6"/>
    <x v="19"/>
    <n v="4"/>
    <x v="1435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x v="394"/>
    <b v="1"/>
    <s v="theater/plays"/>
    <x v="6"/>
    <x v="11"/>
    <n v="106"/>
    <x v="143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x v="475"/>
    <b v="1"/>
    <s v="theater/plays"/>
    <x v="6"/>
    <x v="11"/>
    <n v="113"/>
    <x v="1437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x v="480"/>
    <b v="0"/>
    <s v="photography/people"/>
    <x v="2"/>
    <x v="36"/>
    <n v="21"/>
    <x v="1438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x v="446"/>
    <b v="1"/>
    <s v="film &amp; video/documentary"/>
    <x v="5"/>
    <x v="8"/>
    <n v="127"/>
    <x v="1439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x v="383"/>
    <b v="1"/>
    <s v="technology/space exploration"/>
    <x v="0"/>
    <x v="4"/>
    <n v="106"/>
    <x v="144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x v="433"/>
    <b v="1"/>
    <s v="theater/plays"/>
    <x v="6"/>
    <x v="11"/>
    <n v="105"/>
    <x v="144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x v="434"/>
    <b v="1"/>
    <s v="technology/space exploration"/>
    <x v="0"/>
    <x v="4"/>
    <n v="158"/>
    <x v="1442"/>
  </r>
  <r>
    <n v="2655"/>
    <s v="Balloons (Canceled)"/>
    <s v="Thank you for your support!"/>
    <x v="51"/>
    <n v="3155"/>
    <x v="1"/>
    <x v="0"/>
    <s v="USD"/>
    <n v="1455048000"/>
    <n v="1452631647"/>
    <b v="0"/>
    <x v="246"/>
    <b v="0"/>
    <s v="technology/space exploration"/>
    <x v="0"/>
    <x v="4"/>
    <n v="21"/>
    <x v="1443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x v="461"/>
    <b v="1"/>
    <s v="music/rock"/>
    <x v="7"/>
    <x v="15"/>
    <n v="105"/>
    <x v="1444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x v="447"/>
    <b v="1"/>
    <s v="theater/plays"/>
    <x v="6"/>
    <x v="11"/>
    <n v="105"/>
    <x v="1445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x v="392"/>
    <b v="1"/>
    <s v="theater/plays"/>
    <x v="6"/>
    <x v="11"/>
    <n v="112"/>
    <x v="1446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x v="481"/>
    <b v="1"/>
    <s v="theater/spaces"/>
    <x v="6"/>
    <x v="9"/>
    <n v="105"/>
    <x v="1447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x v="178"/>
    <b v="1"/>
    <s v="theater/plays"/>
    <x v="6"/>
    <x v="11"/>
    <n v="104"/>
    <x v="144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x v="455"/>
    <b v="1"/>
    <s v="music/rock"/>
    <x v="7"/>
    <x v="15"/>
    <n v="104"/>
    <x v="1449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x v="447"/>
    <b v="0"/>
    <s v="music/faith"/>
    <x v="7"/>
    <x v="14"/>
    <n v="31"/>
    <x v="1450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x v="422"/>
    <b v="1"/>
    <s v="photography/photobooks"/>
    <x v="2"/>
    <x v="3"/>
    <n v="260"/>
    <x v="1451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x v="272"/>
    <b v="1"/>
    <s v="theater/plays"/>
    <x v="6"/>
    <x v="11"/>
    <n v="125"/>
    <x v="1452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x v="184"/>
    <b v="1"/>
    <s v="theater/plays"/>
    <x v="6"/>
    <x v="11"/>
    <n v="125"/>
    <x v="1453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x v="457"/>
    <b v="1"/>
    <s v="theater/plays"/>
    <x v="6"/>
    <x v="11"/>
    <n v="104"/>
    <x v="145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x v="309"/>
    <b v="1"/>
    <s v="theater/plays"/>
    <x v="6"/>
    <x v="11"/>
    <n v="124"/>
    <x v="1455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x v="492"/>
    <b v="0"/>
    <s v="technology/wearables"/>
    <x v="0"/>
    <x v="1"/>
    <n v="16"/>
    <x v="1456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x v="367"/>
    <b v="1"/>
    <s v="film &amp; video/shorts"/>
    <x v="5"/>
    <x v="27"/>
    <n v="103"/>
    <x v="1457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x v="486"/>
    <b v="1"/>
    <s v="theater/plays"/>
    <x v="6"/>
    <x v="11"/>
    <n v="103"/>
    <x v="1458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x v="332"/>
    <b v="1"/>
    <s v="theater/plays"/>
    <x v="6"/>
    <x v="11"/>
    <n v="155"/>
    <x v="1459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x v="391"/>
    <b v="1"/>
    <s v="theater/plays"/>
    <x v="6"/>
    <x v="11"/>
    <n v="103"/>
    <x v="1460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x v="332"/>
    <b v="1"/>
    <s v="theater/plays"/>
    <x v="6"/>
    <x v="11"/>
    <n v="103"/>
    <x v="1461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x v="405"/>
    <b v="1"/>
    <s v="theater/plays"/>
    <x v="6"/>
    <x v="11"/>
    <n v="119"/>
    <x v="1462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x v="360"/>
    <b v="1"/>
    <s v="theater/plays"/>
    <x v="6"/>
    <x v="11"/>
    <n v="103"/>
    <x v="1463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x v="332"/>
    <b v="1"/>
    <s v="theater/plays"/>
    <x v="6"/>
    <x v="11"/>
    <n v="103"/>
    <x v="146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x v="349"/>
    <b v="1"/>
    <s v="publishing/nonfiction"/>
    <x v="1"/>
    <x v="17"/>
    <n v="123"/>
    <x v="1465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x v="458"/>
    <b v="1"/>
    <s v="games/tabletop games"/>
    <x v="3"/>
    <x v="5"/>
    <n v="153"/>
    <x v="1466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x v="493"/>
    <b v="1"/>
    <s v="theater/plays"/>
    <x v="6"/>
    <x v="11"/>
    <n v="102"/>
    <x v="1467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x v="267"/>
    <b v="1"/>
    <s v="music/pop"/>
    <x v="7"/>
    <x v="22"/>
    <n v="122"/>
    <x v="1468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x v="485"/>
    <b v="0"/>
    <s v="technology/wearables"/>
    <x v="0"/>
    <x v="1"/>
    <n v="31"/>
    <x v="1469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x v="446"/>
    <b v="1"/>
    <s v="theater/plays"/>
    <x v="6"/>
    <x v="11"/>
    <n v="102"/>
    <x v="147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x v="422"/>
    <b v="1"/>
    <s v="theater/plays"/>
    <x v="6"/>
    <x v="11"/>
    <n v="102"/>
    <x v="1471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x v="427"/>
    <b v="1"/>
    <s v="music/rock"/>
    <x v="7"/>
    <x v="15"/>
    <n v="109"/>
    <x v="1472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x v="182"/>
    <b v="1"/>
    <s v="theater/plays"/>
    <x v="6"/>
    <x v="11"/>
    <n v="102"/>
    <x v="147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x v="330"/>
    <b v="1"/>
    <s v="theater/plays"/>
    <x v="6"/>
    <x v="11"/>
    <n v="102"/>
    <x v="1474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x v="411"/>
    <b v="0"/>
    <s v="theater/plays"/>
    <x v="6"/>
    <x v="11"/>
    <n v="61"/>
    <x v="147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x v="380"/>
    <b v="1"/>
    <s v="theater/plays"/>
    <x v="6"/>
    <x v="11"/>
    <n v="102"/>
    <x v="1476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x v="405"/>
    <b v="1"/>
    <s v="music/rock"/>
    <x v="7"/>
    <x v="15"/>
    <n v="122"/>
    <x v="1477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x v="446"/>
    <b v="1"/>
    <s v="film &amp; video/documentary"/>
    <x v="5"/>
    <x v="8"/>
    <n v="108"/>
    <x v="1478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x v="467"/>
    <b v="1"/>
    <s v="film &amp; video/documentary"/>
    <x v="5"/>
    <x v="8"/>
    <n v="101"/>
    <x v="695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x v="492"/>
    <b v="1"/>
    <s v="theater/plays"/>
    <x v="6"/>
    <x v="11"/>
    <n v="101"/>
    <x v="1479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x v="411"/>
    <b v="1"/>
    <s v="theater/spaces"/>
    <x v="6"/>
    <x v="9"/>
    <n v="101"/>
    <x v="148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x v="407"/>
    <b v="1"/>
    <s v="theater/spaces"/>
    <x v="6"/>
    <x v="9"/>
    <n v="101"/>
    <x v="1481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x v="465"/>
    <b v="1"/>
    <s v="theater/plays"/>
    <x v="6"/>
    <x v="11"/>
    <n v="101"/>
    <x v="1482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x v="96"/>
    <b v="0"/>
    <s v="film &amp; video/drama"/>
    <x v="5"/>
    <x v="10"/>
    <n v="25"/>
    <x v="1483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x v="393"/>
    <b v="1"/>
    <s v="theater/plays"/>
    <x v="6"/>
    <x v="11"/>
    <n v="101"/>
    <x v="1484"/>
  </r>
  <r>
    <n v="3467"/>
    <s v="Venus in Fur, Los Angeles."/>
    <s v="Venus in Fur, By David Ives."/>
    <x v="121"/>
    <n v="3030"/>
    <x v="0"/>
    <x v="0"/>
    <s v="USD"/>
    <n v="1426864032"/>
    <n v="1424275632"/>
    <b v="0"/>
    <x v="406"/>
    <b v="1"/>
    <s v="theater/plays"/>
    <x v="6"/>
    <x v="11"/>
    <n v="101"/>
    <x v="1105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x v="286"/>
    <b v="1"/>
    <s v="music/rock"/>
    <x v="7"/>
    <x v="15"/>
    <n v="101"/>
    <x v="1296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x v="421"/>
    <b v="1"/>
    <s v="music/rock"/>
    <x v="7"/>
    <x v="15"/>
    <n v="121"/>
    <x v="1485"/>
  </r>
  <r>
    <n v="659"/>
    <s v="Lulu Watch Designs - Apple Watch"/>
    <s v="Sync up your lifestyle"/>
    <x v="121"/>
    <n v="3017"/>
    <x v="0"/>
    <x v="0"/>
    <s v="USD"/>
    <n v="1440339295"/>
    <n v="1437747295"/>
    <b v="0"/>
    <x v="478"/>
    <b v="1"/>
    <s v="technology/wearables"/>
    <x v="0"/>
    <x v="1"/>
    <n v="101"/>
    <x v="1486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x v="300"/>
    <b v="1"/>
    <s v="theater/plays"/>
    <x v="6"/>
    <x v="11"/>
    <n v="101"/>
    <x v="1487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x v="367"/>
    <b v="1"/>
    <s v="film &amp; video/documentary"/>
    <x v="5"/>
    <x v="8"/>
    <n v="108"/>
    <x v="9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x v="427"/>
    <b v="1"/>
    <s v="film &amp; video/television"/>
    <x v="5"/>
    <x v="16"/>
    <n v="101"/>
    <x v="1488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x v="469"/>
    <b v="1"/>
    <s v="theater/musical"/>
    <x v="6"/>
    <x v="19"/>
    <n v="151"/>
    <x v="797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x v="178"/>
    <b v="1"/>
    <s v="technology/wearables"/>
    <x v="0"/>
    <x v="1"/>
    <n v="100"/>
    <x v="1489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x v="344"/>
    <b v="1"/>
    <s v="publishing/nonfiction"/>
    <x v="1"/>
    <x v="17"/>
    <n v="120"/>
    <x v="1490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x v="405"/>
    <b v="1"/>
    <s v="music/indie rock"/>
    <x v="7"/>
    <x v="12"/>
    <n v="120"/>
    <x v="1491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x v="478"/>
    <b v="1"/>
    <s v="theater/plays"/>
    <x v="6"/>
    <x v="11"/>
    <n v="153"/>
    <x v="1492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x v="478"/>
    <b v="1"/>
    <s v="music/classical music"/>
    <x v="7"/>
    <x v="25"/>
    <n v="100"/>
    <x v="1493"/>
  </r>
  <r>
    <n v="1824"/>
    <s v="Tin Man's Broken Wisdom Fund"/>
    <s v="cd fund raiser"/>
    <x v="121"/>
    <n v="3002"/>
    <x v="0"/>
    <x v="0"/>
    <s v="USD"/>
    <n v="1389146880"/>
    <n v="1387403967"/>
    <b v="0"/>
    <x v="424"/>
    <b v="1"/>
    <s v="music/rock"/>
    <x v="7"/>
    <x v="15"/>
    <n v="100"/>
    <x v="1494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x v="445"/>
    <b v="0"/>
    <s v="theater/plays"/>
    <x v="6"/>
    <x v="11"/>
    <n v="18"/>
    <x v="1495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x v="497"/>
    <b v="0"/>
    <s v="film &amp; video/drama"/>
    <x v="5"/>
    <x v="10"/>
    <n v="60"/>
    <x v="1496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x v="494"/>
    <b v="1"/>
    <s v="music/rock"/>
    <x v="7"/>
    <x v="15"/>
    <n v="100"/>
    <x v="1497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x v="421"/>
    <b v="1"/>
    <s v="music/indie rock"/>
    <x v="7"/>
    <x v="12"/>
    <n v="100"/>
    <x v="1498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x v="397"/>
    <b v="1"/>
    <s v="theater/plays"/>
    <x v="6"/>
    <x v="11"/>
    <n v="100"/>
    <x v="1499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x v="411"/>
    <b v="1"/>
    <s v="theater/plays"/>
    <x v="6"/>
    <x v="11"/>
    <n v="100"/>
    <x v="1500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x v="407"/>
    <b v="1"/>
    <s v="theater/plays"/>
    <x v="6"/>
    <x v="11"/>
    <n v="100"/>
    <x v="1501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x v="300"/>
    <b v="1"/>
    <s v="theater/plays"/>
    <x v="6"/>
    <x v="11"/>
    <n v="120"/>
    <x v="584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x v="174"/>
    <b v="1"/>
    <s v="theater/musical"/>
    <x v="6"/>
    <x v="19"/>
    <n v="120"/>
    <x v="150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x v="469"/>
    <b v="1"/>
    <s v="theater/musical"/>
    <x v="6"/>
    <x v="19"/>
    <n v="120"/>
    <x v="1151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x v="494"/>
    <b v="0"/>
    <s v="film &amp; video/animation"/>
    <x v="5"/>
    <x v="23"/>
    <n v="5"/>
    <x v="1503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x v="393"/>
    <b v="0"/>
    <s v="theater/plays"/>
    <x v="6"/>
    <x v="11"/>
    <n v="37"/>
    <x v="118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x v="326"/>
    <b v="1"/>
    <s v="games/tabletop games"/>
    <x v="3"/>
    <x v="5"/>
    <n v="120"/>
    <x v="1504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x v="239"/>
    <b v="0"/>
    <s v="games/video games"/>
    <x v="3"/>
    <x v="18"/>
    <n v="5"/>
    <x v="1505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x v="474"/>
    <b v="0"/>
    <s v="technology/gadgets"/>
    <x v="0"/>
    <x v="6"/>
    <n v="59"/>
    <x v="150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x v="494"/>
    <b v="0"/>
    <s v="technology/wearables"/>
    <x v="0"/>
    <x v="1"/>
    <n v="30"/>
    <x v="1507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x v="433"/>
    <b v="1"/>
    <s v="theater/plays"/>
    <x v="6"/>
    <x v="11"/>
    <n v="102"/>
    <x v="1508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x v="441"/>
    <b v="1"/>
    <s v="theater/plays"/>
    <x v="6"/>
    <x v="11"/>
    <n v="118"/>
    <x v="1446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x v="96"/>
    <b v="1"/>
    <s v="photography/photobooks"/>
    <x v="2"/>
    <x v="3"/>
    <n v="109"/>
    <x v="1509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x v="486"/>
    <b v="1"/>
    <s v="theater/plays"/>
    <x v="6"/>
    <x v="11"/>
    <n v="117"/>
    <x v="1510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x v="462"/>
    <b v="1"/>
    <s v="music/rock"/>
    <x v="7"/>
    <x v="15"/>
    <n v="147"/>
    <x v="1511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x v="317"/>
    <b v="1"/>
    <s v="music/indie rock"/>
    <x v="7"/>
    <x v="12"/>
    <n v="195"/>
    <x v="151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x v="360"/>
    <b v="1"/>
    <s v="theater/plays"/>
    <x v="6"/>
    <x v="11"/>
    <n v="107"/>
    <x v="1513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x v="328"/>
    <b v="1"/>
    <s v="film &amp; video/documentary"/>
    <x v="5"/>
    <x v="8"/>
    <n v="293"/>
    <x v="1255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x v="367"/>
    <b v="1"/>
    <s v="theater/plays"/>
    <x v="6"/>
    <x v="11"/>
    <n v="103"/>
    <x v="1514"/>
  </r>
  <r>
    <n v="2833"/>
    <s v="Star Man Rocket Man"/>
    <s v="A new play about exploring outer space"/>
    <x v="205"/>
    <n v="2923"/>
    <x v="0"/>
    <x v="0"/>
    <s v="USD"/>
    <n v="1444528800"/>
    <n v="1442804633"/>
    <b v="0"/>
    <x v="367"/>
    <b v="1"/>
    <s v="theater/plays"/>
    <x v="6"/>
    <x v="11"/>
    <n v="108"/>
    <x v="1515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x v="309"/>
    <b v="1"/>
    <s v="music/rock"/>
    <x v="7"/>
    <x v="15"/>
    <n v="145"/>
    <x v="151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x v="487"/>
    <b v="0"/>
    <s v="technology/wearables"/>
    <x v="0"/>
    <x v="1"/>
    <n v="2"/>
    <x v="151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x v="386"/>
    <b v="1"/>
    <s v="technology/hardware"/>
    <x v="0"/>
    <x v="0"/>
    <n v="192"/>
    <x v="1518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x v="422"/>
    <b v="1"/>
    <s v="music/pop"/>
    <x v="7"/>
    <x v="22"/>
    <n v="125"/>
    <x v="1519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x v="360"/>
    <b v="1"/>
    <s v="theater/plays"/>
    <x v="6"/>
    <x v="11"/>
    <n v="339"/>
    <x v="1520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x v="449"/>
    <b v="1"/>
    <s v="theater/plays"/>
    <x v="6"/>
    <x v="11"/>
    <n v="128"/>
    <x v="745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x v="495"/>
    <b v="0"/>
    <s v="food/food trucks"/>
    <x v="4"/>
    <x v="29"/>
    <n v="19"/>
    <x v="1521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x v="483"/>
    <b v="1"/>
    <s v="theater/plays"/>
    <x v="6"/>
    <x v="11"/>
    <n v="287"/>
    <x v="152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x v="327"/>
    <b v="1"/>
    <s v="theater/plays"/>
    <x v="6"/>
    <x v="11"/>
    <n v="115"/>
    <x v="1523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x v="388"/>
    <b v="1"/>
    <s v="theater/musical"/>
    <x v="6"/>
    <x v="19"/>
    <n v="143"/>
    <x v="1061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x v="239"/>
    <b v="1"/>
    <s v="theater/plays"/>
    <x v="6"/>
    <x v="11"/>
    <n v="110"/>
    <x v="15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x v="457"/>
    <b v="1"/>
    <s v="theater/plays"/>
    <x v="6"/>
    <x v="11"/>
    <n v="114"/>
    <x v="1525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x v="421"/>
    <b v="0"/>
    <s v="technology/wearables"/>
    <x v="0"/>
    <x v="1"/>
    <n v="3"/>
    <x v="152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x v="433"/>
    <b v="1"/>
    <s v="music/rock"/>
    <x v="7"/>
    <x v="15"/>
    <n v="189"/>
    <x v="1527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x v="241"/>
    <b v="1"/>
    <s v="music/rock"/>
    <x v="7"/>
    <x v="15"/>
    <n v="114"/>
    <x v="1528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x v="272"/>
    <b v="0"/>
    <s v="technology/makerspaces"/>
    <x v="0"/>
    <x v="24"/>
    <n v="11"/>
    <x v="1529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x v="421"/>
    <b v="1"/>
    <s v="music/rock"/>
    <x v="7"/>
    <x v="15"/>
    <n v="123"/>
    <x v="153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x v="246"/>
    <b v="1"/>
    <s v="film &amp; video/documentary"/>
    <x v="5"/>
    <x v="8"/>
    <n v="142"/>
    <x v="1531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x v="462"/>
    <b v="1"/>
    <s v="music/pop"/>
    <x v="7"/>
    <x v="22"/>
    <n v="142"/>
    <x v="153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x v="462"/>
    <b v="1"/>
    <s v="music/rock"/>
    <x v="7"/>
    <x v="15"/>
    <n v="103"/>
    <x v="1533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x v="411"/>
    <b v="0"/>
    <s v="theater/plays"/>
    <x v="6"/>
    <x v="11"/>
    <n v="47"/>
    <x v="1534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x v="455"/>
    <b v="1"/>
    <s v="theater/plays"/>
    <x v="6"/>
    <x v="11"/>
    <n v="112"/>
    <x v="1535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x v="446"/>
    <b v="1"/>
    <s v="theater/plays"/>
    <x v="6"/>
    <x v="11"/>
    <n v="140"/>
    <x v="1536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x v="380"/>
    <b v="0"/>
    <s v="theater/plays"/>
    <x v="6"/>
    <x v="11"/>
    <n v="23"/>
    <x v="1537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x v="449"/>
    <b v="1"/>
    <s v="technology/space exploration"/>
    <x v="0"/>
    <x v="4"/>
    <n v="112"/>
    <x v="762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x v="425"/>
    <b v="1"/>
    <s v="music/pop"/>
    <x v="7"/>
    <x v="22"/>
    <n v="140"/>
    <x v="153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286"/>
    <b v="0"/>
    <s v="games/mobile games"/>
    <x v="3"/>
    <x v="28"/>
    <n v="43"/>
    <x v="1539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x v="300"/>
    <b v="1"/>
    <s v="theater/plays"/>
    <x v="6"/>
    <x v="11"/>
    <n v="110"/>
    <x v="1540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x v="433"/>
    <b v="1"/>
    <s v="film &amp; video/television"/>
    <x v="5"/>
    <x v="16"/>
    <n v="110"/>
    <x v="1541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x v="494"/>
    <b v="1"/>
    <s v="theater/plays"/>
    <x v="6"/>
    <x v="11"/>
    <n v="100"/>
    <x v="154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x v="27"/>
    <b v="0"/>
    <s v="film &amp; video/animation"/>
    <x v="5"/>
    <x v="23"/>
    <n v="23"/>
    <x v="15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x v="184"/>
    <b v="1"/>
    <s v="theater/plays"/>
    <x v="6"/>
    <x v="11"/>
    <n v="110"/>
    <x v="154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x v="476"/>
    <b v="1"/>
    <s v="publishing/nonfiction"/>
    <x v="1"/>
    <x v="17"/>
    <n v="144"/>
    <x v="1545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x v="461"/>
    <b v="1"/>
    <s v="music/indie rock"/>
    <x v="7"/>
    <x v="12"/>
    <n v="109"/>
    <x v="1546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x v="128"/>
    <b v="1"/>
    <s v="music/rock"/>
    <x v="7"/>
    <x v="15"/>
    <n v="109"/>
    <x v="1547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x v="460"/>
    <b v="0"/>
    <s v="theater/musical"/>
    <x v="6"/>
    <x v="19"/>
    <n v="55"/>
    <x v="194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x v="480"/>
    <b v="0"/>
    <s v="technology/web"/>
    <x v="0"/>
    <x v="26"/>
    <n v="9"/>
    <x v="1548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x v="455"/>
    <b v="1"/>
    <s v="theater/plays"/>
    <x v="6"/>
    <x v="11"/>
    <n v="109"/>
    <x v="57"/>
  </r>
  <r>
    <n v="2147"/>
    <s v="Johnny Rocketfingers 3"/>
    <s v="A Point and Click Adventure on Steroids."/>
    <x v="21"/>
    <n v="2716"/>
    <x v="2"/>
    <x v="0"/>
    <s v="USD"/>
    <n v="1416125148"/>
    <n v="1413356748"/>
    <b v="0"/>
    <x v="446"/>
    <b v="0"/>
    <s v="games/video games"/>
    <x v="3"/>
    <x v="18"/>
    <n v="1"/>
    <x v="1549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x v="254"/>
    <b v="1"/>
    <s v="food/small batch"/>
    <x v="4"/>
    <x v="7"/>
    <n v="181"/>
    <x v="1550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x v="449"/>
    <b v="1"/>
    <s v="music/indie rock"/>
    <x v="7"/>
    <x v="12"/>
    <n v="108"/>
    <x v="1551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x v="331"/>
    <b v="1"/>
    <s v="music/rock"/>
    <x v="7"/>
    <x v="15"/>
    <n v="108"/>
    <x v="839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x v="330"/>
    <b v="1"/>
    <s v="theater/plays"/>
    <x v="6"/>
    <x v="11"/>
    <n v="108"/>
    <x v="155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x v="345"/>
    <b v="0"/>
    <s v="theater/plays"/>
    <x v="6"/>
    <x v="11"/>
    <n v="5"/>
    <x v="155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392"/>
    <b v="0"/>
    <s v="music/jazz"/>
    <x v="7"/>
    <x v="33"/>
    <n v="42"/>
    <x v="1554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x v="239"/>
    <b v="1"/>
    <s v="theater/musical"/>
    <x v="6"/>
    <x v="19"/>
    <n v="108"/>
    <x v="155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x v="428"/>
    <b v="1"/>
    <s v="photography/photobooks"/>
    <x v="2"/>
    <x v="3"/>
    <n v="101"/>
    <x v="1556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x v="388"/>
    <b v="1"/>
    <s v="music/pop"/>
    <x v="7"/>
    <x v="22"/>
    <n v="128"/>
    <x v="1557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x v="421"/>
    <b v="1"/>
    <s v="theater/plays"/>
    <x v="6"/>
    <x v="11"/>
    <n v="108"/>
    <x v="1558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x v="96"/>
    <b v="1"/>
    <s v="theater/musical"/>
    <x v="6"/>
    <x v="19"/>
    <n v="107"/>
    <x v="1174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x v="421"/>
    <b v="1"/>
    <s v="music/rock"/>
    <x v="7"/>
    <x v="15"/>
    <n v="134"/>
    <x v="155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x v="460"/>
    <b v="0"/>
    <s v="technology/gadgets"/>
    <x v="0"/>
    <x v="6"/>
    <n v="3"/>
    <x v="383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x v="394"/>
    <b v="1"/>
    <s v="theater/plays"/>
    <x v="6"/>
    <x v="11"/>
    <n v="107"/>
    <x v="1560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x v="414"/>
    <b v="1"/>
    <s v="theater/plays"/>
    <x v="6"/>
    <x v="11"/>
    <n v="107"/>
    <x v="1561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x v="285"/>
    <b v="1"/>
    <s v="theater/plays"/>
    <x v="6"/>
    <x v="11"/>
    <n v="107"/>
    <x v="1562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x v="392"/>
    <b v="1"/>
    <s v="games/tabletop games"/>
    <x v="3"/>
    <x v="5"/>
    <n v="408"/>
    <x v="1563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x v="476"/>
    <b v="1"/>
    <s v="theater/plays"/>
    <x v="6"/>
    <x v="11"/>
    <n v="106"/>
    <x v="125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x v="330"/>
    <b v="1"/>
    <s v="theater/plays"/>
    <x v="6"/>
    <x v="11"/>
    <n v="106"/>
    <x v="156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x v="460"/>
    <b v="1"/>
    <s v="photography/photobooks"/>
    <x v="2"/>
    <x v="3"/>
    <n v="132"/>
    <x v="156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x v="428"/>
    <b v="1"/>
    <s v="theater/plays"/>
    <x v="6"/>
    <x v="11"/>
    <n v="146"/>
    <x v="1566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x v="174"/>
    <b v="0"/>
    <s v="technology/web"/>
    <x v="0"/>
    <x v="26"/>
    <n v="11"/>
    <x v="1567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x v="300"/>
    <b v="1"/>
    <s v="music/indie rock"/>
    <x v="7"/>
    <x v="12"/>
    <n v="103"/>
    <x v="1568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x v="461"/>
    <b v="1"/>
    <s v="theater/plays"/>
    <x v="6"/>
    <x v="11"/>
    <n v="175"/>
    <x v="1569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x v="481"/>
    <b v="1"/>
    <s v="theater/plays"/>
    <x v="6"/>
    <x v="11"/>
    <n v="105"/>
    <x v="1570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x v="434"/>
    <b v="1"/>
    <s v="music/indie rock"/>
    <x v="7"/>
    <x v="12"/>
    <n v="105"/>
    <x v="1199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x v="421"/>
    <b v="1"/>
    <s v="theater/plays"/>
    <x v="6"/>
    <x v="11"/>
    <n v="174"/>
    <x v="1571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x v="460"/>
    <b v="1"/>
    <s v="film &amp; video/shorts"/>
    <x v="5"/>
    <x v="27"/>
    <n v="105"/>
    <x v="1572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x v="27"/>
    <b v="1"/>
    <s v="music/metal"/>
    <x v="7"/>
    <x v="20"/>
    <n v="130"/>
    <x v="1573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x v="458"/>
    <b v="0"/>
    <s v="theater/musical"/>
    <x v="6"/>
    <x v="19"/>
    <n v="52"/>
    <x v="1574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x v="447"/>
    <b v="1"/>
    <s v="music/metal"/>
    <x v="7"/>
    <x v="20"/>
    <n v="104"/>
    <x v="1575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x v="492"/>
    <b v="0"/>
    <s v="technology/wearables"/>
    <x v="0"/>
    <x v="1"/>
    <n v="3"/>
    <x v="1576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x v="262"/>
    <b v="1"/>
    <s v="music/rock"/>
    <x v="7"/>
    <x v="15"/>
    <n v="104"/>
    <x v="1577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x v="484"/>
    <b v="1"/>
    <s v="theater/plays"/>
    <x v="6"/>
    <x v="11"/>
    <n v="104"/>
    <x v="1578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x v="184"/>
    <b v="1"/>
    <s v="music/indie rock"/>
    <x v="7"/>
    <x v="12"/>
    <n v="104"/>
    <x v="1579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x v="401"/>
    <b v="1"/>
    <s v="theater/plays"/>
    <x v="6"/>
    <x v="11"/>
    <n v="104"/>
    <x v="158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x v="498"/>
    <b v="1"/>
    <s v="theater/plays"/>
    <x v="6"/>
    <x v="11"/>
    <n v="104"/>
    <x v="1581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x v="434"/>
    <b v="1"/>
    <s v="publishing/nonfiction"/>
    <x v="1"/>
    <x v="17"/>
    <n v="173"/>
    <x v="1582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x v="286"/>
    <b v="1"/>
    <s v="film &amp; video/documentary"/>
    <x v="5"/>
    <x v="8"/>
    <n v="106"/>
    <x v="1583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x v="447"/>
    <b v="1"/>
    <s v="theater/plays"/>
    <x v="6"/>
    <x v="11"/>
    <n v="104"/>
    <x v="158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x v="174"/>
    <b v="1"/>
    <s v="music/classical music"/>
    <x v="7"/>
    <x v="25"/>
    <n v="103"/>
    <x v="158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x v="300"/>
    <b v="1"/>
    <s v="theater/plays"/>
    <x v="6"/>
    <x v="11"/>
    <n v="103"/>
    <x v="1586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x v="96"/>
    <b v="1"/>
    <s v="photography/photobooks"/>
    <x v="2"/>
    <x v="3"/>
    <n v="215"/>
    <x v="1587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x v="332"/>
    <b v="1"/>
    <s v="theater/plays"/>
    <x v="6"/>
    <x v="11"/>
    <n v="172"/>
    <x v="1588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x v="483"/>
    <b v="1"/>
    <s v="theater/plays"/>
    <x v="6"/>
    <x v="11"/>
    <n v="103"/>
    <x v="1589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x v="461"/>
    <b v="1"/>
    <s v="theater/musical"/>
    <x v="6"/>
    <x v="19"/>
    <n v="103"/>
    <x v="159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x v="470"/>
    <b v="1"/>
    <s v="theater/plays"/>
    <x v="6"/>
    <x v="11"/>
    <n v="128"/>
    <x v="1591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x v="481"/>
    <b v="1"/>
    <s v="music/indie rock"/>
    <x v="7"/>
    <x v="12"/>
    <n v="103"/>
    <x v="159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x v="246"/>
    <b v="1"/>
    <s v="theater/plays"/>
    <x v="6"/>
    <x v="11"/>
    <n v="103"/>
    <x v="1593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x v="96"/>
    <b v="1"/>
    <s v="theater/plays"/>
    <x v="6"/>
    <x v="11"/>
    <n v="103"/>
    <x v="1594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x v="478"/>
    <b v="1"/>
    <s v="theater/plays"/>
    <x v="6"/>
    <x v="11"/>
    <n v="102"/>
    <x v="1595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x v="461"/>
    <b v="1"/>
    <s v="theater/plays"/>
    <x v="6"/>
    <x v="11"/>
    <n v="102"/>
    <x v="1596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x v="474"/>
    <b v="1"/>
    <s v="theater/plays"/>
    <x v="6"/>
    <x v="11"/>
    <n v="128"/>
    <x v="1597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x v="330"/>
    <b v="1"/>
    <s v="theater/plays"/>
    <x v="6"/>
    <x v="11"/>
    <n v="171"/>
    <x v="185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x v="467"/>
    <b v="1"/>
    <s v="publishing/nonfiction"/>
    <x v="1"/>
    <x v="17"/>
    <n v="102"/>
    <x v="1598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x v="433"/>
    <b v="1"/>
    <s v="theater/plays"/>
    <x v="6"/>
    <x v="11"/>
    <n v="128"/>
    <x v="1599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x v="465"/>
    <b v="0"/>
    <s v="technology/wearables"/>
    <x v="0"/>
    <x v="1"/>
    <n v="13"/>
    <x v="625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x v="393"/>
    <b v="0"/>
    <s v="theater/musical"/>
    <x v="6"/>
    <x v="19"/>
    <n v="46"/>
    <x v="1600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x v="427"/>
    <b v="1"/>
    <s v="publishing/nonfiction"/>
    <x v="1"/>
    <x v="17"/>
    <n v="102"/>
    <x v="142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x v="481"/>
    <b v="1"/>
    <s v="theater/plays"/>
    <x v="6"/>
    <x v="11"/>
    <n v="102"/>
    <x v="160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x v="455"/>
    <b v="1"/>
    <s v="publishing/nonfiction"/>
    <x v="1"/>
    <x v="17"/>
    <n v="102"/>
    <x v="1602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x v="367"/>
    <b v="1"/>
    <s v="theater/plays"/>
    <x v="6"/>
    <x v="11"/>
    <n v="127"/>
    <x v="1603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x v="286"/>
    <b v="0"/>
    <s v="music/jazz"/>
    <x v="7"/>
    <x v="33"/>
    <n v="18"/>
    <x v="1604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x v="300"/>
    <b v="0"/>
    <s v="music/world music"/>
    <x v="7"/>
    <x v="37"/>
    <n v="51"/>
    <x v="1605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x v="367"/>
    <b v="1"/>
    <s v="publishing/nonfiction"/>
    <x v="1"/>
    <x v="17"/>
    <n v="101"/>
    <x v="1606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x v="407"/>
    <b v="1"/>
    <s v="music/pop"/>
    <x v="7"/>
    <x v="22"/>
    <n v="101"/>
    <x v="1607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x v="331"/>
    <b v="1"/>
    <s v="theater/spaces"/>
    <x v="6"/>
    <x v="9"/>
    <n v="106"/>
    <x v="1608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x v="494"/>
    <b v="0"/>
    <s v="music/faith"/>
    <x v="7"/>
    <x v="14"/>
    <n v="20"/>
    <x v="1609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x v="421"/>
    <b v="1"/>
    <s v="theater/plays"/>
    <x v="6"/>
    <x v="11"/>
    <n v="101"/>
    <x v="1610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x v="495"/>
    <b v="0"/>
    <s v="theater/plays"/>
    <x v="6"/>
    <x v="11"/>
    <n v="17"/>
    <x v="1611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x v="457"/>
    <b v="0"/>
    <s v="publishing/fiction"/>
    <x v="1"/>
    <x v="35"/>
    <n v="36"/>
    <x v="1612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x v="393"/>
    <b v="1"/>
    <s v="theater/musical"/>
    <x v="6"/>
    <x v="19"/>
    <n v="105"/>
    <x v="1613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x v="414"/>
    <b v="1"/>
    <s v="theater/plays"/>
    <x v="6"/>
    <x v="11"/>
    <n v="101"/>
    <x v="1614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x v="424"/>
    <b v="1"/>
    <s v="theater/plays"/>
    <x v="6"/>
    <x v="11"/>
    <n v="101"/>
    <x v="1615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x v="462"/>
    <b v="1"/>
    <s v="theater/plays"/>
    <x v="6"/>
    <x v="11"/>
    <n v="126"/>
    <x v="1616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x v="389"/>
    <b v="1"/>
    <s v="music/rock"/>
    <x v="7"/>
    <x v="15"/>
    <n v="100"/>
    <x v="1617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x v="376"/>
    <b v="1"/>
    <s v="publishing/nonfiction"/>
    <x v="1"/>
    <x v="17"/>
    <n v="125"/>
    <x v="1618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x v="239"/>
    <b v="1"/>
    <s v="music/rock"/>
    <x v="7"/>
    <x v="15"/>
    <n v="125"/>
    <x v="1619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x v="478"/>
    <b v="1"/>
    <s v="music/rock"/>
    <x v="7"/>
    <x v="15"/>
    <n v="125"/>
    <x v="1620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x v="421"/>
    <b v="1"/>
    <s v="music/rock"/>
    <x v="7"/>
    <x v="15"/>
    <n v="100"/>
    <x v="1282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x v="330"/>
    <b v="1"/>
    <s v="games/tabletop games"/>
    <x v="3"/>
    <x v="5"/>
    <n v="100"/>
    <x v="1621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x v="393"/>
    <b v="0"/>
    <s v="food/food trucks"/>
    <x v="4"/>
    <x v="29"/>
    <n v="15"/>
    <x v="1622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x v="476"/>
    <b v="1"/>
    <s v="theater/plays"/>
    <x v="6"/>
    <x v="11"/>
    <n v="100"/>
    <x v="1623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x v="96"/>
    <b v="1"/>
    <s v="music/rock"/>
    <x v="7"/>
    <x v="15"/>
    <n v="167"/>
    <x v="1624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x v="499"/>
    <b v="0"/>
    <s v="theater/plays"/>
    <x v="6"/>
    <x v="11"/>
    <n v="31"/>
    <x v="1625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x v="449"/>
    <b v="1"/>
    <s v="theater/plays"/>
    <x v="6"/>
    <x v="11"/>
    <n v="100"/>
    <x v="1626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x v="494"/>
    <b v="1"/>
    <s v="music/indie rock"/>
    <x v="7"/>
    <x v="12"/>
    <n v="100"/>
    <x v="1627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x v="425"/>
    <b v="1"/>
    <s v="music/indie rock"/>
    <x v="7"/>
    <x v="12"/>
    <n v="100"/>
    <x v="1628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x v="300"/>
    <b v="1"/>
    <s v="theater/plays"/>
    <x v="6"/>
    <x v="11"/>
    <n v="100"/>
    <x v="1629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x v="397"/>
    <b v="1"/>
    <s v="theater/plays"/>
    <x v="6"/>
    <x v="11"/>
    <n v="100"/>
    <x v="163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x v="492"/>
    <b v="1"/>
    <s v="theater/plays"/>
    <x v="6"/>
    <x v="11"/>
    <n v="100"/>
    <x v="1631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x v="460"/>
    <b v="1"/>
    <s v="theater/musical"/>
    <x v="6"/>
    <x v="19"/>
    <n v="100"/>
    <x v="115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x v="389"/>
    <b v="0"/>
    <s v="technology/makerspaces"/>
    <x v="0"/>
    <x v="24"/>
    <n v="6"/>
    <x v="1632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x v="482"/>
    <b v="0"/>
    <s v="theater/plays"/>
    <x v="6"/>
    <x v="11"/>
    <n v="86"/>
    <x v="1633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x v="485"/>
    <b v="0"/>
    <s v="technology/wearables"/>
    <x v="0"/>
    <x v="1"/>
    <n v="2"/>
    <x v="1634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x v="425"/>
    <b v="0"/>
    <s v="publishing/art books"/>
    <x v="1"/>
    <x v="32"/>
    <n v="41"/>
    <x v="1635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x v="467"/>
    <b v="0"/>
    <s v="theater/spaces"/>
    <x v="6"/>
    <x v="9"/>
    <n v="42"/>
    <x v="1636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x v="300"/>
    <b v="0"/>
    <s v="technology/wearables"/>
    <x v="0"/>
    <x v="1"/>
    <n v="12"/>
    <x v="1637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x v="285"/>
    <b v="1"/>
    <s v="music/electronic music"/>
    <x v="7"/>
    <x v="13"/>
    <n v="123"/>
    <x v="1199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x v="151"/>
    <b v="1"/>
    <s v="photography/photobooks"/>
    <x v="2"/>
    <x v="3"/>
    <n v="111"/>
    <x v="1638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x v="411"/>
    <b v="0"/>
    <s v="music/indie rock"/>
    <x v="7"/>
    <x v="12"/>
    <n v="41"/>
    <x v="1639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x v="394"/>
    <b v="1"/>
    <s v="theater/plays"/>
    <x v="6"/>
    <x v="11"/>
    <n v="121"/>
    <x v="1640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x v="449"/>
    <b v="1"/>
    <s v="music/indie rock"/>
    <x v="7"/>
    <x v="12"/>
    <n v="121"/>
    <x v="1641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x v="388"/>
    <b v="1"/>
    <s v="theater/plays"/>
    <x v="6"/>
    <x v="11"/>
    <n v="121"/>
    <x v="1642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x v="411"/>
    <b v="1"/>
    <s v="music/rock"/>
    <x v="7"/>
    <x v="15"/>
    <n v="120"/>
    <x v="1643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x v="465"/>
    <b v="1"/>
    <s v="theater/plays"/>
    <x v="6"/>
    <x v="11"/>
    <n v="120"/>
    <x v="1644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x v="461"/>
    <b v="1"/>
    <s v="theater/plays"/>
    <x v="6"/>
    <x v="11"/>
    <n v="120"/>
    <x v="1645"/>
  </r>
  <r>
    <n v="1689"/>
    <s v="Fly Away"/>
    <s v="Praising the Living God in the second half of life."/>
    <x v="243"/>
    <n v="2400"/>
    <x v="3"/>
    <x v="0"/>
    <s v="USD"/>
    <n v="1489700230"/>
    <n v="1487111830"/>
    <b v="0"/>
    <x v="484"/>
    <b v="0"/>
    <s v="music/faith"/>
    <x v="7"/>
    <x v="14"/>
    <n v="100"/>
    <x v="1646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x v="484"/>
    <b v="1"/>
    <s v="theater/plays"/>
    <x v="6"/>
    <x v="11"/>
    <n v="100"/>
    <x v="1646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x v="262"/>
    <b v="1"/>
    <s v="music/rock"/>
    <x v="7"/>
    <x v="15"/>
    <n v="160"/>
    <x v="1647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x v="182"/>
    <b v="0"/>
    <s v="music/faith"/>
    <x v="7"/>
    <x v="14"/>
    <n v="48"/>
    <x v="1648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x v="494"/>
    <b v="1"/>
    <s v="theater/plays"/>
    <x v="6"/>
    <x v="11"/>
    <n v="119"/>
    <x v="1649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x v="476"/>
    <b v="1"/>
    <s v="film &amp; video/shorts"/>
    <x v="5"/>
    <x v="27"/>
    <n v="108"/>
    <x v="1650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x v="407"/>
    <b v="1"/>
    <s v="film &amp; video/shorts"/>
    <x v="5"/>
    <x v="27"/>
    <n v="119"/>
    <x v="165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x v="465"/>
    <b v="1"/>
    <s v="film &amp; video/television"/>
    <x v="5"/>
    <x v="16"/>
    <n v="119"/>
    <x v="1652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x v="182"/>
    <b v="1"/>
    <s v="theater/spaces"/>
    <x v="6"/>
    <x v="9"/>
    <n v="158"/>
    <x v="1653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x v="447"/>
    <b v="0"/>
    <s v="theater/plays"/>
    <x v="6"/>
    <x v="11"/>
    <n v="32"/>
    <x v="1654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x v="389"/>
    <b v="1"/>
    <s v="film &amp; video/shorts"/>
    <x v="5"/>
    <x v="27"/>
    <n v="107"/>
    <x v="1655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x v="330"/>
    <b v="1"/>
    <s v="theater/plays"/>
    <x v="6"/>
    <x v="11"/>
    <n v="131"/>
    <x v="165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x v="462"/>
    <b v="0"/>
    <s v="music/indie rock"/>
    <x v="7"/>
    <x v="12"/>
    <n v="9"/>
    <x v="1657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x v="424"/>
    <b v="0"/>
    <s v="theater/musical"/>
    <x v="6"/>
    <x v="19"/>
    <n v="20"/>
    <x v="165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x v="239"/>
    <b v="0"/>
    <s v="photography/photobooks"/>
    <x v="2"/>
    <x v="3"/>
    <n v="14"/>
    <x v="1659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x v="457"/>
    <b v="1"/>
    <s v="music/indie rock"/>
    <x v="7"/>
    <x v="12"/>
    <n v="107"/>
    <x v="166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x v="478"/>
    <b v="1"/>
    <s v="theater/musical"/>
    <x v="6"/>
    <x v="19"/>
    <n v="131"/>
    <x v="1661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x v="424"/>
    <b v="1"/>
    <s v="music/rock"/>
    <x v="7"/>
    <x v="15"/>
    <n v="117"/>
    <x v="871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x v="467"/>
    <b v="1"/>
    <s v="music/rock"/>
    <x v="7"/>
    <x v="15"/>
    <n v="117"/>
    <x v="1662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x v="421"/>
    <b v="1"/>
    <s v="music/rock"/>
    <x v="7"/>
    <x v="15"/>
    <n v="117"/>
    <x v="1663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x v="178"/>
    <b v="0"/>
    <s v="photography/people"/>
    <x v="2"/>
    <x v="36"/>
    <n v="42"/>
    <x v="1022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x v="331"/>
    <b v="1"/>
    <s v="theater/musical"/>
    <x v="6"/>
    <x v="19"/>
    <n v="117"/>
    <x v="117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x v="389"/>
    <b v="1"/>
    <s v="music/classical music"/>
    <x v="7"/>
    <x v="25"/>
    <n v="156"/>
    <x v="1664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x v="254"/>
    <b v="1"/>
    <s v="theater/plays"/>
    <x v="6"/>
    <x v="11"/>
    <n v="106"/>
    <x v="1665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x v="490"/>
    <b v="1"/>
    <s v="film &amp; video/shorts"/>
    <x v="5"/>
    <x v="27"/>
    <n v="116"/>
    <x v="1666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x v="378"/>
    <b v="1"/>
    <s v="music/indie rock"/>
    <x v="7"/>
    <x v="12"/>
    <n v="116"/>
    <x v="1667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x v="380"/>
    <b v="1"/>
    <s v="theater/plays"/>
    <x v="6"/>
    <x v="11"/>
    <n v="116"/>
    <x v="1668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x v="362"/>
    <b v="0"/>
    <s v="technology/wearables"/>
    <x v="0"/>
    <x v="1"/>
    <n v="46"/>
    <x v="166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x v="481"/>
    <b v="1"/>
    <s v="music/indie rock"/>
    <x v="7"/>
    <x v="12"/>
    <n v="116"/>
    <x v="167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x v="184"/>
    <b v="1"/>
    <s v="theater/plays"/>
    <x v="6"/>
    <x v="11"/>
    <n v="110"/>
    <x v="867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x v="345"/>
    <b v="0"/>
    <s v="theater/plays"/>
    <x v="6"/>
    <x v="11"/>
    <n v="7"/>
    <x v="16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x v="380"/>
    <b v="1"/>
    <s v="theater/plays"/>
    <x v="6"/>
    <x v="11"/>
    <n v="115"/>
    <x v="1672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x v="409"/>
    <b v="1"/>
    <s v="games/tabletop games"/>
    <x v="3"/>
    <x v="5"/>
    <n v="460"/>
    <x v="1673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x v="441"/>
    <b v="1"/>
    <s v="music/electronic music"/>
    <x v="7"/>
    <x v="13"/>
    <n v="115"/>
    <x v="167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x v="484"/>
    <b v="0"/>
    <s v="technology/wearables"/>
    <x v="0"/>
    <x v="1"/>
    <n v="46"/>
    <x v="1675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x v="367"/>
    <b v="0"/>
    <s v="publishing/art books"/>
    <x v="1"/>
    <x v="32"/>
    <n v="23"/>
    <x v="167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x v="424"/>
    <b v="0"/>
    <s v="theater/plays"/>
    <x v="6"/>
    <x v="11"/>
    <n v="15"/>
    <x v="1677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x v="407"/>
    <b v="1"/>
    <s v="theater/plays"/>
    <x v="6"/>
    <x v="11"/>
    <n v="114"/>
    <x v="670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x v="447"/>
    <b v="0"/>
    <s v="photography/photobooks"/>
    <x v="2"/>
    <x v="3"/>
    <n v="46"/>
    <x v="1122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x v="331"/>
    <b v="1"/>
    <s v="music/rock"/>
    <x v="7"/>
    <x v="15"/>
    <n v="152"/>
    <x v="1162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x v="405"/>
    <b v="1"/>
    <s v="technology/space exploration"/>
    <x v="0"/>
    <x v="4"/>
    <n v="114"/>
    <x v="1678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x v="481"/>
    <b v="1"/>
    <s v="film &amp; video/shorts"/>
    <x v="5"/>
    <x v="27"/>
    <n v="114"/>
    <x v="1679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x v="457"/>
    <b v="1"/>
    <s v="music/indie rock"/>
    <x v="7"/>
    <x v="12"/>
    <n v="113"/>
    <x v="1680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x v="330"/>
    <b v="1"/>
    <s v="theater/plays"/>
    <x v="6"/>
    <x v="11"/>
    <n v="113"/>
    <x v="1681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x v="178"/>
    <b v="0"/>
    <s v="technology/wearables"/>
    <x v="0"/>
    <x v="1"/>
    <n v="15"/>
    <x v="168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x v="414"/>
    <b v="1"/>
    <s v="theater/plays"/>
    <x v="6"/>
    <x v="11"/>
    <n v="112"/>
    <x v="1326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x v="462"/>
    <b v="1"/>
    <s v="film &amp; video/shorts"/>
    <x v="5"/>
    <x v="27"/>
    <n v="124"/>
    <x v="1683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x v="486"/>
    <b v="1"/>
    <s v="music/rock"/>
    <x v="7"/>
    <x v="15"/>
    <n v="112"/>
    <x v="1684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x v="417"/>
    <b v="0"/>
    <s v="film &amp; video/drama"/>
    <x v="5"/>
    <x v="10"/>
    <n v="45"/>
    <x v="1685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x v="246"/>
    <b v="1"/>
    <s v="music/indie rock"/>
    <x v="7"/>
    <x v="12"/>
    <n v="111"/>
    <x v="1686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x v="367"/>
    <b v="1"/>
    <s v="music/rock"/>
    <x v="7"/>
    <x v="15"/>
    <n v="148"/>
    <x v="1687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x v="490"/>
    <b v="1"/>
    <s v="theater/plays"/>
    <x v="6"/>
    <x v="11"/>
    <n v="111"/>
    <x v="1688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x v="490"/>
    <b v="1"/>
    <s v="theater/plays"/>
    <x v="6"/>
    <x v="11"/>
    <n v="100"/>
    <x v="1689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x v="182"/>
    <b v="1"/>
    <s v="theater/plays"/>
    <x v="6"/>
    <x v="11"/>
    <n v="126"/>
    <x v="1690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x v="470"/>
    <b v="1"/>
    <s v="music/pop"/>
    <x v="7"/>
    <x v="22"/>
    <n v="110"/>
    <x v="1691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x v="469"/>
    <b v="1"/>
    <s v="theater/plays"/>
    <x v="6"/>
    <x v="11"/>
    <n v="110"/>
    <x v="1692"/>
  </r>
  <r>
    <n v="185"/>
    <s v="BLANK Short Movie"/>
    <s v="Love has no boundaries!"/>
    <x v="13"/>
    <n v="2200"/>
    <x v="2"/>
    <x v="2"/>
    <s v="NOK"/>
    <n v="1471557139"/>
    <n v="1468965139"/>
    <b v="0"/>
    <x v="482"/>
    <b v="0"/>
    <s v="film &amp; video/drama"/>
    <x v="5"/>
    <x v="10"/>
    <n v="6"/>
    <x v="1693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x v="414"/>
    <b v="1"/>
    <s v="publishing/radio &amp; podcasts"/>
    <x v="1"/>
    <x v="2"/>
    <n v="137"/>
    <x v="169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485"/>
    <b v="0"/>
    <s v="music/faith"/>
    <x v="7"/>
    <x v="14"/>
    <n v="34"/>
    <x v="1695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x v="406"/>
    <b v="1"/>
    <s v="film &amp; video/shorts"/>
    <x v="5"/>
    <x v="27"/>
    <n v="220"/>
    <x v="1696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x v="474"/>
    <b v="1"/>
    <s v="theater/plays"/>
    <x v="6"/>
    <x v="11"/>
    <n v="110"/>
    <x v="1697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x v="449"/>
    <b v="1"/>
    <s v="music/electronic music"/>
    <x v="7"/>
    <x v="13"/>
    <n v="110"/>
    <x v="1698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x v="397"/>
    <b v="1"/>
    <s v="theater/plays"/>
    <x v="6"/>
    <x v="11"/>
    <n v="110"/>
    <x v="1699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x v="239"/>
    <b v="0"/>
    <s v="photography/photobooks"/>
    <x v="2"/>
    <x v="3"/>
    <n v="14"/>
    <x v="170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x v="446"/>
    <b v="1"/>
    <s v="theater/plays"/>
    <x v="6"/>
    <x v="11"/>
    <n v="115"/>
    <x v="170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x v="309"/>
    <b v="1"/>
    <s v="music/electronic music"/>
    <x v="7"/>
    <x v="13"/>
    <n v="145"/>
    <x v="170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x v="300"/>
    <b v="1"/>
    <s v="photography/photobooks"/>
    <x v="2"/>
    <x v="3"/>
    <n v="109"/>
    <x v="1703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x v="394"/>
    <b v="1"/>
    <s v="theater/plays"/>
    <x v="6"/>
    <x v="11"/>
    <n v="109"/>
    <x v="1704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x v="406"/>
    <b v="1"/>
    <s v="theater/plays"/>
    <x v="6"/>
    <x v="11"/>
    <n v="144"/>
    <x v="1705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x v="469"/>
    <b v="1"/>
    <s v="theater/plays"/>
    <x v="6"/>
    <x v="11"/>
    <n v="108"/>
    <x v="170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x v="421"/>
    <b v="1"/>
    <s v="film &amp; video/television"/>
    <x v="5"/>
    <x v="16"/>
    <n v="108"/>
    <x v="1707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x v="447"/>
    <b v="0"/>
    <s v="photography/photobooks"/>
    <x v="2"/>
    <x v="3"/>
    <n v="20"/>
    <x v="88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x v="427"/>
    <b v="1"/>
    <s v="theater/plays"/>
    <x v="6"/>
    <x v="11"/>
    <n v="108"/>
    <x v="1708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x v="391"/>
    <b v="1"/>
    <s v="music/indie rock"/>
    <x v="7"/>
    <x v="12"/>
    <n v="108"/>
    <x v="1709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x v="380"/>
    <b v="0"/>
    <s v="games/video games"/>
    <x v="3"/>
    <x v="18"/>
    <n v="18"/>
    <x v="1080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x v="492"/>
    <b v="1"/>
    <s v="theater/plays"/>
    <x v="6"/>
    <x v="11"/>
    <n v="108"/>
    <x v="833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x v="461"/>
    <b v="1"/>
    <s v="music/rock"/>
    <x v="7"/>
    <x v="15"/>
    <n v="134"/>
    <x v="171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x v="367"/>
    <b v="1"/>
    <s v="music/classical music"/>
    <x v="7"/>
    <x v="25"/>
    <n v="107"/>
    <x v="1711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x v="360"/>
    <b v="1"/>
    <s v="music/rock"/>
    <x v="7"/>
    <x v="15"/>
    <n v="107"/>
    <x v="1712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x v="490"/>
    <b v="1"/>
    <s v="theater/plays"/>
    <x v="6"/>
    <x v="11"/>
    <n v="107"/>
    <x v="1713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x v="391"/>
    <b v="1"/>
    <s v="music/indie rock"/>
    <x v="7"/>
    <x v="12"/>
    <n v="107"/>
    <x v="494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x v="286"/>
    <b v="1"/>
    <s v="music/pop"/>
    <x v="7"/>
    <x v="22"/>
    <n v="143"/>
    <x v="1714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x v="254"/>
    <b v="1"/>
    <s v="theater/plays"/>
    <x v="6"/>
    <x v="11"/>
    <n v="107"/>
    <x v="1715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x v="411"/>
    <b v="1"/>
    <s v="technology/wearables"/>
    <x v="0"/>
    <x v="1"/>
    <n v="107"/>
    <x v="1716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x v="493"/>
    <b v="1"/>
    <s v="theater/plays"/>
    <x v="6"/>
    <x v="11"/>
    <n v="102"/>
    <x v="1717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x v="493"/>
    <b v="1"/>
    <s v="theater/plays"/>
    <x v="6"/>
    <x v="11"/>
    <n v="143"/>
    <x v="1717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x v="359"/>
    <b v="1"/>
    <s v="film &amp; video/television"/>
    <x v="5"/>
    <x v="16"/>
    <n v="107"/>
    <x v="1718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x v="457"/>
    <b v="1"/>
    <s v="music/indie rock"/>
    <x v="7"/>
    <x v="12"/>
    <n v="107"/>
    <x v="888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x v="493"/>
    <b v="0"/>
    <s v="film &amp; video/drama"/>
    <x v="5"/>
    <x v="10"/>
    <n v="15"/>
    <x v="1719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x v="447"/>
    <b v="1"/>
    <s v="music/indie rock"/>
    <x v="7"/>
    <x v="12"/>
    <n v="107"/>
    <x v="75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x v="246"/>
    <b v="0"/>
    <s v="theater/plays"/>
    <x v="6"/>
    <x v="11"/>
    <n v="16"/>
    <x v="1720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x v="476"/>
    <b v="1"/>
    <s v="theater/plays"/>
    <x v="6"/>
    <x v="11"/>
    <n v="106"/>
    <x v="771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x v="174"/>
    <b v="1"/>
    <s v="theater/plays"/>
    <x v="6"/>
    <x v="11"/>
    <n v="101"/>
    <x v="172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x v="485"/>
    <b v="0"/>
    <s v="photography/nature"/>
    <x v="2"/>
    <x v="38"/>
    <n v="49"/>
    <x v="172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x v="178"/>
    <b v="0"/>
    <s v="theater/plays"/>
    <x v="6"/>
    <x v="11"/>
    <n v="7"/>
    <x v="1723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x v="326"/>
    <b v="0"/>
    <s v="games/video games"/>
    <x v="3"/>
    <x v="18"/>
    <n v="2"/>
    <x v="1724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x v="494"/>
    <b v="1"/>
    <s v="music/rock"/>
    <x v="7"/>
    <x v="15"/>
    <n v="211"/>
    <x v="1725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x v="367"/>
    <b v="1"/>
    <s v="theater/plays"/>
    <x v="6"/>
    <x v="11"/>
    <n v="106"/>
    <x v="1726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x v="411"/>
    <b v="1"/>
    <s v="theater/plays"/>
    <x v="6"/>
    <x v="11"/>
    <n v="105"/>
    <x v="1727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x v="496"/>
    <b v="0"/>
    <s v="theater/spaces"/>
    <x v="6"/>
    <x v="9"/>
    <n v="0"/>
    <x v="1728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x v="441"/>
    <b v="1"/>
    <s v="theater/plays"/>
    <x v="6"/>
    <x v="11"/>
    <n v="105"/>
    <x v="1729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x v="300"/>
    <b v="1"/>
    <s v="theater/plays"/>
    <x v="6"/>
    <x v="11"/>
    <n v="140"/>
    <x v="173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x v="449"/>
    <b v="1"/>
    <s v="music/rock"/>
    <x v="7"/>
    <x v="15"/>
    <n v="105"/>
    <x v="1731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x v="465"/>
    <b v="0"/>
    <s v="technology/space exploration"/>
    <x v="0"/>
    <x v="4"/>
    <n v="11"/>
    <x v="10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x v="484"/>
    <b v="1"/>
    <s v="music/classical music"/>
    <x v="7"/>
    <x v="25"/>
    <n v="105"/>
    <x v="1732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x v="476"/>
    <b v="1"/>
    <s v="theater/plays"/>
    <x v="6"/>
    <x v="11"/>
    <n v="105"/>
    <x v="867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x v="447"/>
    <b v="1"/>
    <s v="theater/plays"/>
    <x v="6"/>
    <x v="11"/>
    <n v="300"/>
    <x v="173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x v="378"/>
    <b v="1"/>
    <s v="music/indie rock"/>
    <x v="7"/>
    <x v="12"/>
    <n v="107"/>
    <x v="1734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x v="421"/>
    <b v="1"/>
    <s v="theater/plays"/>
    <x v="6"/>
    <x v="11"/>
    <n v="105"/>
    <x v="1735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x v="96"/>
    <b v="1"/>
    <s v="theater/plays"/>
    <x v="6"/>
    <x v="11"/>
    <n v="105"/>
    <x v="1736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x v="458"/>
    <b v="1"/>
    <s v="theater/plays"/>
    <x v="6"/>
    <x v="11"/>
    <n v="104"/>
    <x v="1655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x v="367"/>
    <b v="1"/>
    <s v="theater/plays"/>
    <x v="6"/>
    <x v="11"/>
    <n v="116"/>
    <x v="1737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x v="96"/>
    <b v="0"/>
    <s v="publishing/children's books"/>
    <x v="1"/>
    <x v="39"/>
    <n v="10"/>
    <x v="828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x v="492"/>
    <b v="1"/>
    <s v="film &amp; video/shorts"/>
    <x v="5"/>
    <x v="27"/>
    <n v="173"/>
    <x v="1738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x v="184"/>
    <b v="1"/>
    <s v="music/rock"/>
    <x v="7"/>
    <x v="15"/>
    <n v="104"/>
    <x v="1739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x v="447"/>
    <b v="1"/>
    <s v="theater/plays"/>
    <x v="6"/>
    <x v="11"/>
    <n v="115"/>
    <x v="174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x v="483"/>
    <b v="1"/>
    <s v="publishing/nonfiction"/>
    <x v="1"/>
    <x v="17"/>
    <n v="104"/>
    <x v="17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x v="421"/>
    <b v="1"/>
    <s v="theater/plays"/>
    <x v="6"/>
    <x v="11"/>
    <n v="104"/>
    <x v="174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x v="460"/>
    <b v="0"/>
    <s v="food/food trucks"/>
    <x v="4"/>
    <x v="29"/>
    <n v="21"/>
    <x v="1743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x v="239"/>
    <b v="0"/>
    <s v="film &amp; video/science fiction"/>
    <x v="5"/>
    <x v="21"/>
    <n v="28"/>
    <x v="1744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x v="447"/>
    <b v="0"/>
    <s v="theater/musical"/>
    <x v="6"/>
    <x v="19"/>
    <n v="59"/>
    <x v="1066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x v="476"/>
    <b v="1"/>
    <s v="music/indie rock"/>
    <x v="7"/>
    <x v="12"/>
    <n v="103"/>
    <x v="1745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x v="286"/>
    <b v="1"/>
    <s v="film &amp; video/documentary"/>
    <x v="5"/>
    <x v="8"/>
    <n v="207"/>
    <x v="1746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x v="360"/>
    <b v="1"/>
    <s v="theater/plays"/>
    <x v="6"/>
    <x v="11"/>
    <n v="103"/>
    <x v="1747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x v="469"/>
    <b v="1"/>
    <s v="theater/plays"/>
    <x v="6"/>
    <x v="11"/>
    <n v="103"/>
    <x v="1748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x v="393"/>
    <b v="1"/>
    <s v="theater/plays"/>
    <x v="6"/>
    <x v="11"/>
    <n v="103"/>
    <x v="1749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x v="360"/>
    <b v="0"/>
    <s v="theater/musical"/>
    <x v="6"/>
    <x v="19"/>
    <n v="53"/>
    <x v="150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x v="465"/>
    <b v="1"/>
    <s v="music/rock"/>
    <x v="7"/>
    <x v="15"/>
    <n v="137"/>
    <x v="1750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x v="380"/>
    <b v="1"/>
    <s v="theater/plays"/>
    <x v="6"/>
    <x v="11"/>
    <n v="103"/>
    <x v="175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x v="486"/>
    <b v="1"/>
    <s v="theater/plays"/>
    <x v="6"/>
    <x v="11"/>
    <n v="103"/>
    <x v="1079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x v="425"/>
    <b v="0"/>
    <s v="technology/space exploration"/>
    <x v="0"/>
    <x v="4"/>
    <n v="2"/>
    <x v="1752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x v="184"/>
    <b v="1"/>
    <s v="music/rock"/>
    <x v="7"/>
    <x v="15"/>
    <n v="205"/>
    <x v="1753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x v="421"/>
    <b v="1"/>
    <s v="music/indie rock"/>
    <x v="7"/>
    <x v="12"/>
    <n v="137"/>
    <x v="1754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x v="388"/>
    <b v="1"/>
    <s v="theater/plays"/>
    <x v="6"/>
    <x v="11"/>
    <n v="103"/>
    <x v="175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x v="490"/>
    <b v="1"/>
    <s v="theater/plays"/>
    <x v="6"/>
    <x v="11"/>
    <n v="103"/>
    <x v="1756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x v="178"/>
    <b v="1"/>
    <s v="theater/plays"/>
    <x v="6"/>
    <x v="11"/>
    <n v="103"/>
    <x v="1757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x v="467"/>
    <b v="1"/>
    <s v="theater/plays"/>
    <x v="6"/>
    <x v="11"/>
    <n v="103"/>
    <x v="17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x v="447"/>
    <b v="1"/>
    <s v="theater/plays"/>
    <x v="6"/>
    <x v="11"/>
    <n v="102"/>
    <x v="1759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x v="411"/>
    <b v="1"/>
    <s v="theater/plays"/>
    <x v="6"/>
    <x v="11"/>
    <n v="102"/>
    <x v="1760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x v="465"/>
    <b v="1"/>
    <s v="theater/plays"/>
    <x v="6"/>
    <x v="11"/>
    <n v="102"/>
    <x v="1487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x v="300"/>
    <b v="1"/>
    <s v="music/rock"/>
    <x v="7"/>
    <x v="15"/>
    <n v="204"/>
    <x v="1761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x v="424"/>
    <b v="1"/>
    <s v="music/rock"/>
    <x v="7"/>
    <x v="15"/>
    <n v="102"/>
    <x v="176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x v="174"/>
    <b v="1"/>
    <s v="theater/musical"/>
    <x v="6"/>
    <x v="19"/>
    <n v="102"/>
    <x v="1763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x v="475"/>
    <b v="1"/>
    <s v="theater/plays"/>
    <x v="6"/>
    <x v="11"/>
    <n v="102"/>
    <x v="1764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x v="494"/>
    <b v="1"/>
    <s v="film &amp; video/documentary"/>
    <x v="5"/>
    <x v="8"/>
    <n v="102"/>
    <x v="1765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x v="407"/>
    <b v="0"/>
    <s v="theater/plays"/>
    <x v="6"/>
    <x v="11"/>
    <n v="14"/>
    <x v="1766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x v="427"/>
    <b v="1"/>
    <s v="theater/plays"/>
    <x v="6"/>
    <x v="11"/>
    <n v="102"/>
    <x v="1767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x v="397"/>
    <b v="0"/>
    <s v="technology/wearables"/>
    <x v="0"/>
    <x v="1"/>
    <n v="1"/>
    <x v="1768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x v="485"/>
    <b v="1"/>
    <s v="film &amp; video/television"/>
    <x v="5"/>
    <x v="16"/>
    <n v="101"/>
    <x v="1769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x v="178"/>
    <b v="1"/>
    <s v="theater/plays"/>
    <x v="6"/>
    <x v="11"/>
    <n v="101"/>
    <x v="177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x v="425"/>
    <b v="1"/>
    <s v="music/rock"/>
    <x v="7"/>
    <x v="15"/>
    <n v="101"/>
    <x v="1771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x v="421"/>
    <b v="1"/>
    <s v="music/rock"/>
    <x v="7"/>
    <x v="15"/>
    <n v="101"/>
    <x v="177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x v="421"/>
    <b v="1"/>
    <s v="theater/plays"/>
    <x v="6"/>
    <x v="11"/>
    <n v="101"/>
    <x v="177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x v="462"/>
    <b v="1"/>
    <s v="theater/plays"/>
    <x v="6"/>
    <x v="11"/>
    <n v="101"/>
    <x v="1773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x v="498"/>
    <b v="0"/>
    <s v="publishing/translations"/>
    <x v="1"/>
    <x v="31"/>
    <n v="1"/>
    <x v="177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x v="467"/>
    <b v="1"/>
    <s v="theater/plays"/>
    <x v="6"/>
    <x v="11"/>
    <n v="101"/>
    <x v="1155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x v="421"/>
    <b v="1"/>
    <s v="music/rock"/>
    <x v="7"/>
    <x v="15"/>
    <n v="101"/>
    <x v="1115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x v="478"/>
    <b v="1"/>
    <s v="theater/plays"/>
    <x v="6"/>
    <x v="11"/>
    <n v="101"/>
    <x v="1775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x v="447"/>
    <b v="1"/>
    <s v="theater/plays"/>
    <x v="6"/>
    <x v="11"/>
    <n v="101"/>
    <x v="1776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x v="331"/>
    <b v="1"/>
    <s v="theater/plays"/>
    <x v="6"/>
    <x v="11"/>
    <n v="101"/>
    <x v="1777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x v="490"/>
    <b v="1"/>
    <s v="music/pop"/>
    <x v="7"/>
    <x v="22"/>
    <n v="101"/>
    <x v="1778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x v="494"/>
    <b v="1"/>
    <s v="music/indie rock"/>
    <x v="7"/>
    <x v="12"/>
    <n v="101"/>
    <x v="1779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x v="478"/>
    <b v="1"/>
    <s v="theater/plays"/>
    <x v="6"/>
    <x v="11"/>
    <n v="101"/>
    <x v="178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x v="96"/>
    <b v="1"/>
    <s v="theater/plays"/>
    <x v="6"/>
    <x v="11"/>
    <n v="101"/>
    <x v="1302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x v="393"/>
    <b v="1"/>
    <s v="theater/plays"/>
    <x v="6"/>
    <x v="11"/>
    <n v="126"/>
    <x v="1781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x v="371"/>
    <b v="1"/>
    <s v="music/pop"/>
    <x v="7"/>
    <x v="22"/>
    <n v="101"/>
    <x v="1782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x v="462"/>
    <b v="1"/>
    <s v="music/rock"/>
    <x v="7"/>
    <x v="15"/>
    <n v="101"/>
    <x v="1783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x v="96"/>
    <b v="1"/>
    <s v="theater/plays"/>
    <x v="6"/>
    <x v="11"/>
    <n v="101"/>
    <x v="1784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x v="421"/>
    <b v="1"/>
    <s v="music/indie rock"/>
    <x v="7"/>
    <x v="12"/>
    <n v="100"/>
    <x v="1785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x v="489"/>
    <b v="0"/>
    <s v="food/food trucks"/>
    <x v="4"/>
    <x v="29"/>
    <n v="1"/>
    <x v="1786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x v="457"/>
    <b v="1"/>
    <s v="publishing/nonfiction"/>
    <x v="1"/>
    <x v="17"/>
    <n v="100"/>
    <x v="1787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x v="469"/>
    <b v="1"/>
    <s v="theater/plays"/>
    <x v="6"/>
    <x v="11"/>
    <n v="100"/>
    <x v="1788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x v="484"/>
    <b v="1"/>
    <s v="theater/musical"/>
    <x v="6"/>
    <x v="19"/>
    <n v="100"/>
    <x v="108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x v="460"/>
    <b v="1"/>
    <s v="film &amp; video/television"/>
    <x v="5"/>
    <x v="16"/>
    <n v="100"/>
    <x v="1190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x v="411"/>
    <b v="1"/>
    <s v="theater/plays"/>
    <x v="6"/>
    <x v="11"/>
    <n v="100"/>
    <x v="1789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x v="425"/>
    <b v="1"/>
    <s v="theater/plays"/>
    <x v="6"/>
    <x v="11"/>
    <n v="133"/>
    <x v="1790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x v="492"/>
    <b v="0"/>
    <s v="music/indie rock"/>
    <x v="7"/>
    <x v="12"/>
    <n v="40"/>
    <x v="1791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x v="367"/>
    <b v="1"/>
    <s v="theater/plays"/>
    <x v="6"/>
    <x v="11"/>
    <n v="100"/>
    <x v="1792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x v="469"/>
    <b v="1"/>
    <s v="music/rock"/>
    <x v="7"/>
    <x v="15"/>
    <n v="100"/>
    <x v="1117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x v="427"/>
    <b v="1"/>
    <s v="film &amp; video/television"/>
    <x v="5"/>
    <x v="16"/>
    <n v="100"/>
    <x v="1793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x v="182"/>
    <b v="1"/>
    <s v="film &amp; video/television"/>
    <x v="5"/>
    <x v="16"/>
    <n v="100"/>
    <x v="1794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x v="480"/>
    <b v="1"/>
    <s v="music/electronic music"/>
    <x v="7"/>
    <x v="13"/>
    <n v="100"/>
    <x v="1795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x v="406"/>
    <b v="1"/>
    <s v="music/indie rock"/>
    <x v="7"/>
    <x v="12"/>
    <n v="100"/>
    <x v="1796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x v="495"/>
    <b v="1"/>
    <s v="music/indie rock"/>
    <x v="7"/>
    <x v="12"/>
    <n v="100"/>
    <x v="1797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x v="182"/>
    <b v="1"/>
    <s v="theater/plays"/>
    <x v="6"/>
    <x v="11"/>
    <n v="100"/>
    <x v="1794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x v="411"/>
    <b v="1"/>
    <s v="theater/plays"/>
    <x v="6"/>
    <x v="11"/>
    <n v="100"/>
    <x v="78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x v="478"/>
    <b v="1"/>
    <s v="theater/plays"/>
    <x v="6"/>
    <x v="11"/>
    <n v="100"/>
    <x v="1798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x v="467"/>
    <b v="1"/>
    <s v="theater/plays"/>
    <x v="6"/>
    <x v="11"/>
    <n v="100"/>
    <x v="1799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x v="380"/>
    <b v="1"/>
    <s v="theater/plays"/>
    <x v="6"/>
    <x v="11"/>
    <n v="100"/>
    <x v="18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x v="490"/>
    <b v="1"/>
    <s v="theater/musical"/>
    <x v="6"/>
    <x v="19"/>
    <n v="100"/>
    <x v="1151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x v="465"/>
    <b v="1"/>
    <s v="music/rock"/>
    <x v="7"/>
    <x v="15"/>
    <n v="133"/>
    <x v="1801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x v="446"/>
    <b v="1"/>
    <s v="theater/musical"/>
    <x v="6"/>
    <x v="19"/>
    <n v="133"/>
    <x v="1802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x v="145"/>
    <b v="1"/>
    <s v="music/electronic music"/>
    <x v="7"/>
    <x v="13"/>
    <n v="133"/>
    <x v="180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x v="96"/>
    <b v="0"/>
    <s v="photography/photobooks"/>
    <x v="2"/>
    <x v="3"/>
    <n v="40"/>
    <x v="1804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x v="492"/>
    <b v="0"/>
    <s v="music/jazz"/>
    <x v="7"/>
    <x v="33"/>
    <n v="7"/>
    <x v="1805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x v="441"/>
    <b v="1"/>
    <s v="technology/space exploration"/>
    <x v="0"/>
    <x v="4"/>
    <n v="131"/>
    <x v="180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x v="411"/>
    <b v="0"/>
    <s v="music/faith"/>
    <x v="7"/>
    <x v="14"/>
    <n v="8"/>
    <x v="1807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x v="469"/>
    <b v="1"/>
    <s v="theater/plays"/>
    <x v="6"/>
    <x v="11"/>
    <n v="112"/>
    <x v="1808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x v="486"/>
    <b v="1"/>
    <s v="theater/plays"/>
    <x v="6"/>
    <x v="11"/>
    <n v="130"/>
    <x v="1809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x v="462"/>
    <b v="1"/>
    <s v="music/rock"/>
    <x v="7"/>
    <x v="15"/>
    <n v="108"/>
    <x v="1810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x v="427"/>
    <b v="1"/>
    <s v="film &amp; video/television"/>
    <x v="5"/>
    <x v="16"/>
    <n v="155"/>
    <x v="1811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x v="424"/>
    <b v="0"/>
    <s v="music/world music"/>
    <x v="7"/>
    <x v="37"/>
    <n v="4"/>
    <x v="1812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x v="483"/>
    <b v="1"/>
    <s v="music/pop"/>
    <x v="7"/>
    <x v="22"/>
    <n v="113"/>
    <x v="1813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x v="239"/>
    <b v="1"/>
    <s v="theater/spaces"/>
    <x v="6"/>
    <x v="9"/>
    <n v="128"/>
    <x v="1814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x v="331"/>
    <b v="1"/>
    <s v="theater/plays"/>
    <x v="6"/>
    <x v="11"/>
    <n v="128"/>
    <x v="1815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x v="474"/>
    <b v="1"/>
    <s v="music/indie rock"/>
    <x v="7"/>
    <x v="12"/>
    <n v="128"/>
    <x v="27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x v="407"/>
    <b v="0"/>
    <s v="film &amp; video/animation"/>
    <x v="5"/>
    <x v="23"/>
    <n v="10"/>
    <x v="1816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x v="496"/>
    <b v="0"/>
    <s v="theater/plays"/>
    <x v="6"/>
    <x v="11"/>
    <n v="19"/>
    <x v="1817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x v="380"/>
    <b v="0"/>
    <s v="technology/makerspaces"/>
    <x v="0"/>
    <x v="24"/>
    <n v="8"/>
    <x v="1818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x v="465"/>
    <b v="0"/>
    <s v="technology/wearables"/>
    <x v="0"/>
    <x v="1"/>
    <n v="6"/>
    <x v="1819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x v="458"/>
    <b v="1"/>
    <s v="technology/space exploration"/>
    <x v="0"/>
    <x v="4"/>
    <n v="188"/>
    <x v="932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x v="449"/>
    <b v="1"/>
    <s v="music/indie rock"/>
    <x v="7"/>
    <x v="12"/>
    <n v="157"/>
    <x v="182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x v="427"/>
    <b v="0"/>
    <s v="photography/photobooks"/>
    <x v="2"/>
    <x v="3"/>
    <n v="6"/>
    <x v="1821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x v="434"/>
    <b v="1"/>
    <s v="publishing/radio &amp; podcasts"/>
    <x v="1"/>
    <x v="2"/>
    <n v="125"/>
    <x v="1822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x v="397"/>
    <b v="0"/>
    <s v="film &amp; video/animation"/>
    <x v="5"/>
    <x v="23"/>
    <n v="9"/>
    <x v="1823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x v="425"/>
    <b v="1"/>
    <s v="theater/plays"/>
    <x v="6"/>
    <x v="11"/>
    <n v="125"/>
    <x v="1824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x v="449"/>
    <b v="1"/>
    <s v="technology/space exploration"/>
    <x v="0"/>
    <x v="4"/>
    <n v="187"/>
    <x v="1825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x v="363"/>
    <b v="1"/>
    <s v="theater/plays"/>
    <x v="6"/>
    <x v="11"/>
    <n v="187"/>
    <x v="1826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x v="425"/>
    <b v="1"/>
    <s v="theater/plays"/>
    <x v="6"/>
    <x v="11"/>
    <n v="110"/>
    <x v="1827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x v="345"/>
    <b v="0"/>
    <s v="film &amp; video/science fiction"/>
    <x v="5"/>
    <x v="21"/>
    <n v="2"/>
    <x v="1828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x v="476"/>
    <b v="1"/>
    <s v="theater/spaces"/>
    <x v="6"/>
    <x v="9"/>
    <n v="107"/>
    <x v="182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x v="417"/>
    <b v="0"/>
    <s v="technology/wearables"/>
    <x v="0"/>
    <x v="1"/>
    <n v="19"/>
    <x v="1830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x v="467"/>
    <b v="0"/>
    <s v="theater/plays"/>
    <x v="6"/>
    <x v="11"/>
    <n v="9"/>
    <x v="183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x v="484"/>
    <b v="1"/>
    <s v="music/rock"/>
    <x v="7"/>
    <x v="15"/>
    <n v="109"/>
    <x v="1832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x v="465"/>
    <b v="1"/>
    <s v="theater/plays"/>
    <x v="6"/>
    <x v="11"/>
    <n v="186"/>
    <x v="1833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x v="184"/>
    <b v="1"/>
    <s v="theater/plays"/>
    <x v="6"/>
    <x v="11"/>
    <n v="186"/>
    <x v="183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x v="469"/>
    <b v="1"/>
    <s v="music/rock"/>
    <x v="7"/>
    <x v="15"/>
    <n v="307"/>
    <x v="183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x v="476"/>
    <b v="1"/>
    <s v="technology/hardware"/>
    <x v="0"/>
    <x v="0"/>
    <n v="117"/>
    <x v="1747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x v="174"/>
    <b v="1"/>
    <s v="theater/plays"/>
    <x v="6"/>
    <x v="11"/>
    <n v="141"/>
    <x v="1836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x v="460"/>
    <b v="1"/>
    <s v="theater/plays"/>
    <x v="6"/>
    <x v="11"/>
    <n v="122"/>
    <x v="1837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x v="478"/>
    <b v="0"/>
    <s v="film &amp; video/animation"/>
    <x v="5"/>
    <x v="23"/>
    <n v="6"/>
    <x v="1838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x v="469"/>
    <b v="1"/>
    <s v="theater/plays"/>
    <x v="6"/>
    <x v="11"/>
    <n v="102"/>
    <x v="1623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x v="493"/>
    <b v="0"/>
    <s v="theater/spaces"/>
    <x v="6"/>
    <x v="9"/>
    <n v="15"/>
    <x v="1839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x v="407"/>
    <b v="1"/>
    <s v="theater/plays"/>
    <x v="6"/>
    <x v="11"/>
    <n v="122"/>
    <x v="1840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x v="427"/>
    <b v="0"/>
    <s v="food/food trucks"/>
    <x v="4"/>
    <x v="29"/>
    <n v="12"/>
    <x v="1841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x v="359"/>
    <b v="0"/>
    <s v="games/video games"/>
    <x v="3"/>
    <x v="18"/>
    <n v="9"/>
    <x v="1842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x v="493"/>
    <b v="1"/>
    <s v="theater/plays"/>
    <x v="6"/>
    <x v="11"/>
    <n v="121"/>
    <x v="1843"/>
  </r>
  <r>
    <n v="1473"/>
    <s v="ONE LOVES ONLY FORM"/>
    <s v="Public Radio Project"/>
    <x v="186"/>
    <n v="1807.74"/>
    <x v="0"/>
    <x v="0"/>
    <s v="USD"/>
    <n v="1330644639"/>
    <n v="1328052639"/>
    <b v="1"/>
    <x v="406"/>
    <b v="1"/>
    <s v="publishing/radio &amp; podcasts"/>
    <x v="1"/>
    <x v="2"/>
    <n v="121"/>
    <x v="1844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x v="417"/>
    <b v="1"/>
    <s v="theater/plays"/>
    <x v="6"/>
    <x v="11"/>
    <n v="100"/>
    <x v="1845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x v="494"/>
    <b v="0"/>
    <s v="games/video games"/>
    <x v="3"/>
    <x v="18"/>
    <n v="7"/>
    <x v="250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x v="345"/>
    <b v="0"/>
    <s v="theater/musical"/>
    <x v="6"/>
    <x v="19"/>
    <n v="0"/>
    <x v="1846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x v="427"/>
    <b v="1"/>
    <s v="music/rock"/>
    <x v="7"/>
    <x v="15"/>
    <n v="100"/>
    <x v="582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x v="467"/>
    <b v="1"/>
    <s v="theater/plays"/>
    <x v="6"/>
    <x v="11"/>
    <n v="120"/>
    <x v="1847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x v="239"/>
    <b v="1"/>
    <s v="theater/plays"/>
    <x v="6"/>
    <x v="11"/>
    <n v="119"/>
    <x v="1848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x v="490"/>
    <b v="0"/>
    <s v="theater/plays"/>
    <x v="6"/>
    <x v="11"/>
    <n v="16"/>
    <x v="1849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x v="182"/>
    <b v="0"/>
    <s v="film &amp; video/science fiction"/>
    <x v="5"/>
    <x v="21"/>
    <n v="5"/>
    <x v="1850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x v="476"/>
    <b v="1"/>
    <s v="music/rock"/>
    <x v="7"/>
    <x v="15"/>
    <n v="119"/>
    <x v="1851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x v="493"/>
    <b v="0"/>
    <s v="theater/plays"/>
    <x v="6"/>
    <x v="11"/>
    <n v="36"/>
    <x v="1852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x v="469"/>
    <b v="0"/>
    <s v="technology/wearables"/>
    <x v="0"/>
    <x v="1"/>
    <n v="15"/>
    <x v="1853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x v="449"/>
    <b v="1"/>
    <s v="technology/space exploration"/>
    <x v="0"/>
    <x v="4"/>
    <n v="101"/>
    <x v="1854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x v="483"/>
    <b v="1"/>
    <s v="music/pop"/>
    <x v="7"/>
    <x v="22"/>
    <n v="118"/>
    <x v="1855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x v="489"/>
    <b v="1"/>
    <s v="music/rock"/>
    <x v="7"/>
    <x v="15"/>
    <n v="118"/>
    <x v="185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x v="367"/>
    <b v="1"/>
    <s v="music/indie rock"/>
    <x v="7"/>
    <x v="12"/>
    <n v="148"/>
    <x v="1857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x v="480"/>
    <b v="0"/>
    <s v="music/faith"/>
    <x v="7"/>
    <x v="14"/>
    <n v="44"/>
    <x v="1858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x v="96"/>
    <b v="0"/>
    <s v="food/restaurants"/>
    <x v="4"/>
    <x v="40"/>
    <n v="10"/>
    <x v="1859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x v="407"/>
    <b v="1"/>
    <s v="theater/plays"/>
    <x v="6"/>
    <x v="11"/>
    <n v="118"/>
    <x v="1860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x v="467"/>
    <b v="0"/>
    <s v="theater/musical"/>
    <x v="6"/>
    <x v="19"/>
    <n v="35"/>
    <x v="1861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x v="174"/>
    <b v="0"/>
    <s v="theater/spaces"/>
    <x v="6"/>
    <x v="9"/>
    <n v="4"/>
    <x v="1862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x v="492"/>
    <b v="1"/>
    <s v="music/electronic music"/>
    <x v="7"/>
    <x v="13"/>
    <n v="293"/>
    <x v="1863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x v="483"/>
    <b v="0"/>
    <s v="publishing/children's books"/>
    <x v="1"/>
    <x v="39"/>
    <n v="22"/>
    <x v="1864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x v="407"/>
    <b v="1"/>
    <s v="music/rock"/>
    <x v="7"/>
    <x v="15"/>
    <n v="250"/>
    <x v="1865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x v="182"/>
    <b v="0"/>
    <s v="technology/wearables"/>
    <x v="0"/>
    <x v="1"/>
    <n v="2"/>
    <x v="1866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x v="421"/>
    <b v="0"/>
    <s v="theater/plays"/>
    <x v="6"/>
    <x v="11"/>
    <n v="24"/>
    <x v="1867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x v="495"/>
    <b v="0"/>
    <s v="theater/spaces"/>
    <x v="6"/>
    <x v="9"/>
    <n v="11"/>
    <x v="186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x v="285"/>
    <b v="1"/>
    <s v="music/metal"/>
    <x v="7"/>
    <x v="20"/>
    <n v="144"/>
    <x v="1869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x v="300"/>
    <b v="1"/>
    <s v="film &amp; video/shorts"/>
    <x v="5"/>
    <x v="27"/>
    <n v="115"/>
    <x v="187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x v="474"/>
    <b v="0"/>
    <s v="theater/spaces"/>
    <x v="6"/>
    <x v="9"/>
    <n v="17"/>
    <x v="1871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x v="465"/>
    <b v="1"/>
    <s v="theater/plays"/>
    <x v="6"/>
    <x v="11"/>
    <n v="114"/>
    <x v="187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x v="495"/>
    <b v="0"/>
    <s v="photography/photobooks"/>
    <x v="2"/>
    <x v="3"/>
    <n v="7"/>
    <x v="1873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x v="178"/>
    <b v="1"/>
    <s v="technology/makerspaces"/>
    <x v="0"/>
    <x v="24"/>
    <n v="171"/>
    <x v="187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x v="476"/>
    <b v="0"/>
    <s v="technology/wearables"/>
    <x v="0"/>
    <x v="1"/>
    <n v="4"/>
    <x v="187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x v="184"/>
    <b v="1"/>
    <s v="theater/plays"/>
    <x v="6"/>
    <x v="11"/>
    <n v="100"/>
    <x v="1426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x v="407"/>
    <b v="1"/>
    <s v="film &amp; video/shorts"/>
    <x v="5"/>
    <x v="27"/>
    <n v="131"/>
    <x v="1204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x v="490"/>
    <b v="0"/>
    <s v="food/food trucks"/>
    <x v="4"/>
    <x v="29"/>
    <n v="28"/>
    <x v="1876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x v="428"/>
    <b v="0"/>
    <s v="theater/plays"/>
    <x v="6"/>
    <x v="11"/>
    <n v="16"/>
    <x v="1877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x v="487"/>
    <b v="0"/>
    <s v="photography/photobooks"/>
    <x v="2"/>
    <x v="3"/>
    <n v="48"/>
    <x v="1878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x v="421"/>
    <b v="0"/>
    <s v="music/world music"/>
    <x v="7"/>
    <x v="37"/>
    <n v="14"/>
    <x v="1879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x v="474"/>
    <b v="1"/>
    <s v="theater/plays"/>
    <x v="6"/>
    <x v="11"/>
    <n v="102"/>
    <x v="1880"/>
  </r>
  <r>
    <n v="3497"/>
    <s v="Send SACKERSON to SD Fringe"/>
    <s v="We've been invited to the San Diego International Fringe Festival. Can you help us get there? Special performances in SLC and OREM."/>
    <x v="267"/>
    <n v="1686"/>
    <x v="0"/>
    <x v="0"/>
    <s v="USD"/>
    <n v="1464904800"/>
    <n v="1463852904"/>
    <b v="0"/>
    <x v="483"/>
    <b v="1"/>
    <s v="theater/plays"/>
    <x v="6"/>
    <x v="11"/>
    <n v="109"/>
    <x v="1881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x v="286"/>
    <b v="1"/>
    <s v="technology/wearables"/>
    <x v="0"/>
    <x v="1"/>
    <n v="112"/>
    <x v="1882"/>
  </r>
  <r>
    <n v="3314"/>
    <s v="The White Bike"/>
    <s v="I want to add a new perspective to the cycling safety debate by taking my play THE WHITE BIKE to the Edinburgh Festival of Cycling"/>
    <x v="268"/>
    <n v="1686"/>
    <x v="0"/>
    <x v="1"/>
    <s v="GBP"/>
    <n v="1431115500"/>
    <n v="1428733511"/>
    <b v="0"/>
    <x v="391"/>
    <b v="1"/>
    <s v="theater/plays"/>
    <x v="6"/>
    <x v="11"/>
    <n v="211"/>
    <x v="1883"/>
  </r>
  <r>
    <n v="989"/>
    <s v="Power Rope"/>
    <s v="The most useful phone charger you will ever buy"/>
    <x v="26"/>
    <n v="1677"/>
    <x v="2"/>
    <x v="0"/>
    <s v="USD"/>
    <n v="1475101495"/>
    <n v="1472509495"/>
    <b v="0"/>
    <x v="462"/>
    <b v="0"/>
    <s v="technology/wearables"/>
    <x v="0"/>
    <x v="1"/>
    <n v="17"/>
    <x v="1884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x v="246"/>
    <b v="1"/>
    <s v="photography/photobooks"/>
    <x v="2"/>
    <x v="3"/>
    <n v="111"/>
    <x v="1885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x v="239"/>
    <b v="1"/>
    <s v="theater/plays"/>
    <x v="6"/>
    <x v="11"/>
    <n v="101"/>
    <x v="1886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x v="367"/>
    <b v="1"/>
    <s v="theater/plays"/>
    <x v="6"/>
    <x v="11"/>
    <n v="111"/>
    <x v="1887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x v="178"/>
    <b v="1"/>
    <s v="film &amp; video/television"/>
    <x v="5"/>
    <x v="16"/>
    <n v="167"/>
    <x v="1320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x v="421"/>
    <b v="1"/>
    <s v="music/indie rock"/>
    <x v="7"/>
    <x v="12"/>
    <n v="111"/>
    <x v="1888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x v="490"/>
    <b v="1"/>
    <s v="theater/plays"/>
    <x v="6"/>
    <x v="11"/>
    <n v="111"/>
    <x v="1889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x v="469"/>
    <b v="1"/>
    <s v="theater/plays"/>
    <x v="6"/>
    <x v="11"/>
    <n v="101"/>
    <x v="1359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x v="487"/>
    <b v="1"/>
    <s v="technology/makerspaces"/>
    <x v="0"/>
    <x v="24"/>
    <n v="111"/>
    <x v="189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x v="425"/>
    <b v="0"/>
    <s v="publishing/fiction"/>
    <x v="1"/>
    <x v="35"/>
    <n v="41"/>
    <x v="1891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x v="393"/>
    <b v="0"/>
    <s v="publishing/children's books"/>
    <x v="1"/>
    <x v="39"/>
    <n v="8"/>
    <x v="1892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x v="425"/>
    <b v="1"/>
    <s v="music/indie rock"/>
    <x v="7"/>
    <x v="12"/>
    <n v="110"/>
    <x v="1893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x v="476"/>
    <b v="1"/>
    <s v="film &amp; video/shorts"/>
    <x v="5"/>
    <x v="27"/>
    <n v="127"/>
    <x v="1894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x v="96"/>
    <b v="1"/>
    <s v="theater/plays"/>
    <x v="6"/>
    <x v="11"/>
    <n v="110"/>
    <x v="189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x v="487"/>
    <b v="1"/>
    <s v="theater/plays"/>
    <x v="6"/>
    <x v="11"/>
    <n v="110"/>
    <x v="1896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x v="383"/>
    <b v="1"/>
    <s v="theater/plays"/>
    <x v="6"/>
    <x v="11"/>
    <n v="103"/>
    <x v="1897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x v="182"/>
    <b v="0"/>
    <s v="photography/photobooks"/>
    <x v="2"/>
    <x v="3"/>
    <n v="5"/>
    <x v="189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x v="447"/>
    <b v="1"/>
    <s v="theater/plays"/>
    <x v="6"/>
    <x v="11"/>
    <n v="109"/>
    <x v="1899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x v="331"/>
    <b v="0"/>
    <s v="games/video games"/>
    <x v="3"/>
    <x v="18"/>
    <n v="5"/>
    <x v="1900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x v="490"/>
    <b v="1"/>
    <s v="theater/plays"/>
    <x v="6"/>
    <x v="11"/>
    <n v="108"/>
    <x v="28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x v="411"/>
    <b v="1"/>
    <s v="theater/plays"/>
    <x v="6"/>
    <x v="11"/>
    <n v="163"/>
    <x v="1901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x v="467"/>
    <b v="1"/>
    <s v="theater/plays"/>
    <x v="6"/>
    <x v="11"/>
    <n v="162"/>
    <x v="1902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x v="487"/>
    <b v="1"/>
    <s v="theater/plays"/>
    <x v="6"/>
    <x v="11"/>
    <n v="135"/>
    <x v="1903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x v="481"/>
    <b v="1"/>
    <s v="theater/plays"/>
    <x v="6"/>
    <x v="11"/>
    <n v="108"/>
    <x v="1904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x v="239"/>
    <b v="1"/>
    <s v="music/classical music"/>
    <x v="7"/>
    <x v="25"/>
    <n v="103"/>
    <x v="190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x v="478"/>
    <b v="1"/>
    <s v="music/rock"/>
    <x v="7"/>
    <x v="15"/>
    <n v="161"/>
    <x v="1906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x v="460"/>
    <b v="1"/>
    <s v="music/rock"/>
    <x v="7"/>
    <x v="15"/>
    <n v="107"/>
    <x v="1907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x v="178"/>
    <b v="1"/>
    <s v="theater/plays"/>
    <x v="6"/>
    <x v="11"/>
    <n v="161"/>
    <x v="1908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x v="495"/>
    <b v="0"/>
    <s v="theater/spaces"/>
    <x v="6"/>
    <x v="9"/>
    <n v="8"/>
    <x v="190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x v="490"/>
    <b v="1"/>
    <s v="theater/spaces"/>
    <x v="6"/>
    <x v="9"/>
    <n v="119"/>
    <x v="191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x v="476"/>
    <b v="1"/>
    <s v="publishing/nonfiction"/>
    <x v="1"/>
    <x v="17"/>
    <n v="107"/>
    <x v="1911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x v="383"/>
    <b v="1"/>
    <s v="theater/plays"/>
    <x v="6"/>
    <x v="11"/>
    <n v="106"/>
    <x v="1912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x v="447"/>
    <b v="1"/>
    <s v="film &amp; video/shorts"/>
    <x v="5"/>
    <x v="27"/>
    <n v="106"/>
    <x v="1913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x v="457"/>
    <b v="1"/>
    <s v="theater/plays"/>
    <x v="6"/>
    <x v="11"/>
    <n v="106"/>
    <x v="1777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x v="417"/>
    <b v="0"/>
    <s v="photography/places"/>
    <x v="2"/>
    <x v="34"/>
    <n v="79"/>
    <x v="191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x v="462"/>
    <b v="0"/>
    <s v="theater/plays"/>
    <x v="6"/>
    <x v="11"/>
    <n v="16"/>
    <x v="1915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x v="174"/>
    <b v="1"/>
    <s v="music/rock"/>
    <x v="7"/>
    <x v="15"/>
    <n v="105"/>
    <x v="1916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x v="480"/>
    <b v="0"/>
    <s v="publishing/translations"/>
    <x v="1"/>
    <x v="31"/>
    <n v="11"/>
    <x v="1917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x v="178"/>
    <b v="0"/>
    <s v="music/jazz"/>
    <x v="7"/>
    <x v="33"/>
    <n v="11"/>
    <x v="1918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x v="174"/>
    <b v="1"/>
    <s v="music/rock"/>
    <x v="7"/>
    <x v="15"/>
    <n v="105"/>
    <x v="1444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x v="457"/>
    <b v="1"/>
    <s v="theater/plays"/>
    <x v="6"/>
    <x v="11"/>
    <n v="315"/>
    <x v="1919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x v="487"/>
    <b v="0"/>
    <s v="film &amp; video/drama"/>
    <x v="5"/>
    <x v="10"/>
    <n v="26"/>
    <x v="1920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x v="480"/>
    <b v="0"/>
    <s v="technology/web"/>
    <x v="0"/>
    <x v="26"/>
    <n v="2"/>
    <x v="1921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x v="360"/>
    <b v="0"/>
    <s v="theater/spaces"/>
    <x v="6"/>
    <x v="9"/>
    <n v="46"/>
    <x v="1133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x v="380"/>
    <b v="1"/>
    <s v="theater/plays"/>
    <x v="6"/>
    <x v="11"/>
    <n v="105"/>
    <x v="1922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x v="407"/>
    <b v="1"/>
    <s v="film &amp; video/shorts"/>
    <x v="5"/>
    <x v="27"/>
    <n v="393"/>
    <x v="1923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x v="178"/>
    <b v="1"/>
    <s v="theater/plays"/>
    <x v="6"/>
    <x v="11"/>
    <n v="104"/>
    <x v="192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x v="487"/>
    <b v="1"/>
    <s v="theater/plays"/>
    <x v="6"/>
    <x v="11"/>
    <n v="130"/>
    <x v="192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x v="481"/>
    <b v="1"/>
    <s v="publishing/nonfiction"/>
    <x v="1"/>
    <x v="17"/>
    <n v="130"/>
    <x v="1926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x v="380"/>
    <b v="1"/>
    <s v="music/rock"/>
    <x v="7"/>
    <x v="15"/>
    <n v="104"/>
    <x v="1927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x v="411"/>
    <b v="1"/>
    <s v="technology/hardware"/>
    <x v="0"/>
    <x v="0"/>
    <n v="312"/>
    <x v="1928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x v="184"/>
    <b v="1"/>
    <s v="theater/plays"/>
    <x v="6"/>
    <x v="11"/>
    <n v="104"/>
    <x v="1929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x v="309"/>
    <b v="0"/>
    <s v="food/small batch"/>
    <x v="4"/>
    <x v="7"/>
    <n v="21"/>
    <x v="1930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x v="490"/>
    <b v="1"/>
    <s v="music/rock"/>
    <x v="7"/>
    <x v="15"/>
    <n v="104"/>
    <x v="19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x v="460"/>
    <b v="1"/>
    <s v="music/indie rock"/>
    <x v="7"/>
    <x v="12"/>
    <n v="104"/>
    <x v="193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x v="499"/>
    <b v="0"/>
    <s v="theater/spaces"/>
    <x v="6"/>
    <x v="9"/>
    <n v="0"/>
    <x v="1933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x v="465"/>
    <b v="1"/>
    <s v="publishing/nonfiction"/>
    <x v="1"/>
    <x v="17"/>
    <n v="111"/>
    <x v="517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x v="492"/>
    <b v="1"/>
    <s v="theater/musical"/>
    <x v="6"/>
    <x v="19"/>
    <n v="129"/>
    <x v="1934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x v="484"/>
    <b v="0"/>
    <s v="technology/wearables"/>
    <x v="0"/>
    <x v="1"/>
    <n v="17"/>
    <x v="1935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x v="462"/>
    <b v="1"/>
    <s v="games/tabletop games"/>
    <x v="3"/>
    <x v="5"/>
    <n v="154"/>
    <x v="1936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x v="465"/>
    <b v="1"/>
    <s v="music/indie rock"/>
    <x v="7"/>
    <x v="12"/>
    <n v="102"/>
    <x v="1788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x v="494"/>
    <b v="1"/>
    <s v="theater/plays"/>
    <x v="6"/>
    <x v="11"/>
    <n v="102"/>
    <x v="1046"/>
  </r>
  <r>
    <n v="3758"/>
    <s v="Luigi's Ladies"/>
    <s v="LUIGI'S LADIES: an original one-woman musical comedy"/>
    <x v="186"/>
    <n v="1535"/>
    <x v="0"/>
    <x v="0"/>
    <s v="USD"/>
    <n v="1400475600"/>
    <n v="1397819938"/>
    <b v="0"/>
    <x v="407"/>
    <b v="1"/>
    <s v="theater/musical"/>
    <x v="6"/>
    <x v="19"/>
    <n v="102"/>
    <x v="1937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x v="494"/>
    <b v="1"/>
    <s v="film &amp; video/documentary"/>
    <x v="5"/>
    <x v="8"/>
    <n v="256"/>
    <x v="1938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x v="484"/>
    <b v="1"/>
    <s v="theater/plays"/>
    <x v="6"/>
    <x v="11"/>
    <n v="153"/>
    <x v="1939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x v="492"/>
    <b v="0"/>
    <s v="photography/photobooks"/>
    <x v="2"/>
    <x v="3"/>
    <n v="15"/>
    <x v="194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x v="239"/>
    <b v="1"/>
    <s v="theater/plays"/>
    <x v="6"/>
    <x v="11"/>
    <n v="153"/>
    <x v="194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x v="487"/>
    <b v="0"/>
    <s v="technology/wearables"/>
    <x v="0"/>
    <x v="1"/>
    <n v="3"/>
    <x v="1942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x v="460"/>
    <b v="1"/>
    <s v="theater/plays"/>
    <x v="6"/>
    <x v="11"/>
    <n v="102"/>
    <x v="1389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x v="484"/>
    <b v="0"/>
    <s v="publishing/translations"/>
    <x v="1"/>
    <x v="31"/>
    <n v="20"/>
    <x v="1898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x v="482"/>
    <b v="1"/>
    <s v="theater/plays"/>
    <x v="6"/>
    <x v="11"/>
    <n v="102"/>
    <x v="1943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x v="490"/>
    <b v="1"/>
    <s v="music/rock"/>
    <x v="7"/>
    <x v="15"/>
    <n v="101"/>
    <x v="1944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x v="174"/>
    <b v="1"/>
    <s v="theater/plays"/>
    <x v="6"/>
    <x v="11"/>
    <n v="101"/>
    <x v="1945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x v="469"/>
    <b v="0"/>
    <s v="music/jazz"/>
    <x v="7"/>
    <x v="33"/>
    <n v="30"/>
    <x v="1946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x v="427"/>
    <b v="1"/>
    <s v="theater/plays"/>
    <x v="6"/>
    <x v="11"/>
    <n v="101"/>
    <x v="1947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x v="447"/>
    <b v="1"/>
    <s v="music/indie rock"/>
    <x v="7"/>
    <x v="12"/>
    <n v="101"/>
    <x v="1948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x v="480"/>
    <b v="1"/>
    <s v="film &amp; video/documentary"/>
    <x v="5"/>
    <x v="8"/>
    <n v="101"/>
    <x v="1949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x v="393"/>
    <b v="1"/>
    <s v="film &amp; video/television"/>
    <x v="5"/>
    <x v="16"/>
    <n v="101"/>
    <x v="109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x v="474"/>
    <b v="1"/>
    <s v="theater/plays"/>
    <x v="6"/>
    <x v="11"/>
    <n v="101"/>
    <x v="1950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x v="490"/>
    <b v="1"/>
    <s v="theater/plays"/>
    <x v="6"/>
    <x v="11"/>
    <n v="101"/>
    <x v="314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x v="467"/>
    <b v="1"/>
    <s v="music/rock"/>
    <x v="7"/>
    <x v="15"/>
    <n v="116"/>
    <x v="1951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x v="449"/>
    <b v="0"/>
    <s v="theater/spaces"/>
    <x v="6"/>
    <x v="9"/>
    <n v="15"/>
    <x v="1952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x v="478"/>
    <b v="1"/>
    <s v="film &amp; video/shorts"/>
    <x v="5"/>
    <x v="27"/>
    <n v="126"/>
    <x v="195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x v="447"/>
    <b v="1"/>
    <s v="theater/plays"/>
    <x v="6"/>
    <x v="11"/>
    <n v="100"/>
    <x v="195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x v="300"/>
    <b v="1"/>
    <s v="music/rock"/>
    <x v="7"/>
    <x v="15"/>
    <n v="125"/>
    <x v="1955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x v="462"/>
    <b v="1"/>
    <s v="music/rock"/>
    <x v="7"/>
    <x v="15"/>
    <n v="100"/>
    <x v="1956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x v="484"/>
    <b v="1"/>
    <s v="music/rock"/>
    <x v="7"/>
    <x v="15"/>
    <n v="100"/>
    <x v="1957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x v="421"/>
    <b v="1"/>
    <s v="music/indie rock"/>
    <x v="7"/>
    <x v="12"/>
    <n v="100"/>
    <x v="1464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x v="239"/>
    <b v="1"/>
    <s v="theater/plays"/>
    <x v="6"/>
    <x v="11"/>
    <n v="100"/>
    <x v="983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x v="482"/>
    <b v="0"/>
    <s v="theater/musical"/>
    <x v="6"/>
    <x v="19"/>
    <n v="15"/>
    <x v="173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x v="380"/>
    <b v="1"/>
    <s v="theater/spaces"/>
    <x v="6"/>
    <x v="9"/>
    <n v="100"/>
    <x v="581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x v="380"/>
    <b v="1"/>
    <s v="theater/plays"/>
    <x v="6"/>
    <x v="11"/>
    <n v="100"/>
    <x v="58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x v="380"/>
    <b v="1"/>
    <s v="theater/plays"/>
    <x v="6"/>
    <x v="11"/>
    <n v="100"/>
    <x v="58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x v="184"/>
    <b v="1"/>
    <s v="theater/plays"/>
    <x v="6"/>
    <x v="11"/>
    <n v="100"/>
    <x v="1958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x v="174"/>
    <b v="1"/>
    <s v="theater/musical"/>
    <x v="6"/>
    <x v="19"/>
    <n v="100"/>
    <x v="1959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x v="406"/>
    <b v="1"/>
    <s v="music/metal"/>
    <x v="7"/>
    <x v="20"/>
    <n v="103"/>
    <x v="196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x v="469"/>
    <b v="1"/>
    <s v="theater/plays"/>
    <x v="6"/>
    <x v="11"/>
    <n v="125"/>
    <x v="1626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x v="470"/>
    <b v="0"/>
    <s v="games/video games"/>
    <x v="3"/>
    <x v="18"/>
    <n v="3"/>
    <x v="1961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x v="467"/>
    <b v="0"/>
    <s v="technology/wearables"/>
    <x v="0"/>
    <x v="1"/>
    <n v="15"/>
    <x v="196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x v="178"/>
    <b v="1"/>
    <s v="film &amp; video/shorts"/>
    <x v="5"/>
    <x v="27"/>
    <n v="198"/>
    <x v="196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x v="492"/>
    <b v="0"/>
    <s v="technology/wearables"/>
    <x v="0"/>
    <x v="1"/>
    <n v="1"/>
    <x v="1964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x v="474"/>
    <b v="1"/>
    <s v="technology/space exploration"/>
    <x v="0"/>
    <x v="4"/>
    <n v="137"/>
    <x v="1965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x v="492"/>
    <b v="0"/>
    <s v="music/world music"/>
    <x v="7"/>
    <x v="37"/>
    <n v="29"/>
    <x v="1062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x v="427"/>
    <b v="0"/>
    <s v="film &amp; video/drama"/>
    <x v="5"/>
    <x v="10"/>
    <n v="42"/>
    <x v="196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x v="467"/>
    <b v="0"/>
    <s v="theater/plays"/>
    <x v="6"/>
    <x v="11"/>
    <n v="49"/>
    <x v="1967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x v="496"/>
    <b v="0"/>
    <s v="technology/web"/>
    <x v="0"/>
    <x v="26"/>
    <n v="1"/>
    <x v="1968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x v="421"/>
    <b v="1"/>
    <s v="theater/musical"/>
    <x v="6"/>
    <x v="19"/>
    <n v="146"/>
    <x v="1969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x v="485"/>
    <b v="0"/>
    <s v="games/mobile games"/>
    <x v="3"/>
    <x v="28"/>
    <n v="8"/>
    <x v="197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x v="393"/>
    <b v="1"/>
    <s v="film &amp; video/documentary"/>
    <x v="5"/>
    <x v="8"/>
    <n v="146"/>
    <x v="1971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x v="478"/>
    <b v="1"/>
    <s v="music/indie rock"/>
    <x v="7"/>
    <x v="12"/>
    <n v="145"/>
    <x v="1972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x v="493"/>
    <b v="0"/>
    <s v="games/mobile games"/>
    <x v="3"/>
    <x v="28"/>
    <n v="14"/>
    <x v="1973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x v="184"/>
    <b v="1"/>
    <s v="theater/plays"/>
    <x v="6"/>
    <x v="11"/>
    <n v="120"/>
    <x v="1974"/>
  </r>
  <r>
    <n v="823"/>
    <s v="Debut Album"/>
    <s v="Eyes For Fire is finally ready to release their Debut Album but we need YOU to help us put the final touches on it."/>
    <x v="268"/>
    <n v="1436"/>
    <x v="0"/>
    <x v="0"/>
    <s v="USD"/>
    <n v="1427062852"/>
    <n v="1424474452"/>
    <b v="0"/>
    <x v="96"/>
    <b v="1"/>
    <s v="music/rock"/>
    <x v="7"/>
    <x v="15"/>
    <n v="180"/>
    <x v="197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x v="425"/>
    <b v="1"/>
    <s v="technology/space exploration"/>
    <x v="0"/>
    <x v="4"/>
    <n v="956"/>
    <x v="1976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x v="490"/>
    <b v="0"/>
    <s v="games/video games"/>
    <x v="3"/>
    <x v="18"/>
    <n v="0"/>
    <x v="197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x v="478"/>
    <b v="1"/>
    <s v="film &amp; video/documentary"/>
    <x v="5"/>
    <x v="8"/>
    <n v="102"/>
    <x v="1978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x v="485"/>
    <b v="0"/>
    <s v="photography/people"/>
    <x v="2"/>
    <x v="36"/>
    <n v="4"/>
    <x v="1979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x v="492"/>
    <b v="0"/>
    <s v="photography/photobooks"/>
    <x v="2"/>
    <x v="3"/>
    <n v="26"/>
    <x v="1937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x v="494"/>
    <b v="0"/>
    <s v="technology/web"/>
    <x v="0"/>
    <x v="26"/>
    <n v="37"/>
    <x v="1980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x v="407"/>
    <b v="1"/>
    <s v="music/classical music"/>
    <x v="7"/>
    <x v="25"/>
    <n v="156"/>
    <x v="1981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x v="465"/>
    <b v="0"/>
    <s v="music/faith"/>
    <x v="7"/>
    <x v="14"/>
    <n v="12"/>
    <x v="1982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x v="182"/>
    <b v="0"/>
    <s v="publishing/children's books"/>
    <x v="1"/>
    <x v="39"/>
    <n v="26"/>
    <x v="1983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x v="492"/>
    <b v="0"/>
    <s v="technology/wearables"/>
    <x v="0"/>
    <x v="1"/>
    <n v="28"/>
    <x v="459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x v="490"/>
    <b v="1"/>
    <s v="theater/plays"/>
    <x v="6"/>
    <x v="11"/>
    <n v="117"/>
    <x v="470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x v="476"/>
    <b v="0"/>
    <s v="technology/gadgets"/>
    <x v="0"/>
    <x v="6"/>
    <n v="47"/>
    <x v="1984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x v="476"/>
    <b v="0"/>
    <s v="music/faith"/>
    <x v="7"/>
    <x v="14"/>
    <n v="43"/>
    <x v="1985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x v="300"/>
    <b v="1"/>
    <s v="theater/plays"/>
    <x v="6"/>
    <x v="11"/>
    <n v="100"/>
    <x v="1986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x v="421"/>
    <b v="1"/>
    <s v="music/rock"/>
    <x v="7"/>
    <x v="15"/>
    <n v="107"/>
    <x v="1255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x v="417"/>
    <b v="1"/>
    <s v="music/rock"/>
    <x v="7"/>
    <x v="15"/>
    <n v="185"/>
    <x v="1987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x v="417"/>
    <b v="0"/>
    <s v="technology/wearables"/>
    <x v="0"/>
    <x v="1"/>
    <n v="5"/>
    <x v="1988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x v="493"/>
    <b v="0"/>
    <s v="film &amp; video/science fiction"/>
    <x v="5"/>
    <x v="21"/>
    <n v="6"/>
    <x v="1989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x v="411"/>
    <b v="0"/>
    <s v="theater/plays"/>
    <x v="6"/>
    <x v="11"/>
    <n v="12"/>
    <x v="1990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x v="411"/>
    <b v="1"/>
    <s v="theater/plays"/>
    <x v="6"/>
    <x v="11"/>
    <n v="138"/>
    <x v="1991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x v="469"/>
    <b v="0"/>
    <s v="music/jazz"/>
    <x v="7"/>
    <x v="33"/>
    <n v="15"/>
    <x v="1992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x v="300"/>
    <b v="1"/>
    <s v="music/pop"/>
    <x v="7"/>
    <x v="22"/>
    <n v="137"/>
    <x v="1971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x v="388"/>
    <b v="1"/>
    <s v="theater/spaces"/>
    <x v="6"/>
    <x v="9"/>
    <n v="458"/>
    <x v="1993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x v="411"/>
    <b v="1"/>
    <s v="music/rock"/>
    <x v="7"/>
    <x v="15"/>
    <n v="114"/>
    <x v="1994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x v="483"/>
    <b v="1"/>
    <s v="film &amp; video/shorts"/>
    <x v="5"/>
    <x v="27"/>
    <n v="105"/>
    <x v="1995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x v="490"/>
    <b v="0"/>
    <s v="technology/web"/>
    <x v="0"/>
    <x v="26"/>
    <n v="1"/>
    <x v="199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x v="174"/>
    <b v="1"/>
    <s v="music/electronic music"/>
    <x v="7"/>
    <x v="13"/>
    <n v="103"/>
    <x v="187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x v="0"/>
    <s v="USD"/>
    <n v="1468036800"/>
    <n v="1465607738"/>
    <b v="0"/>
    <x v="490"/>
    <b v="1"/>
    <s v="theater/plays"/>
    <x v="6"/>
    <x v="11"/>
    <n v="171"/>
    <x v="576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x v="406"/>
    <b v="1"/>
    <s v="music/indie rock"/>
    <x v="7"/>
    <x v="12"/>
    <n v="114"/>
    <x v="1997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x v="490"/>
    <b v="0"/>
    <s v="theater/plays"/>
    <x v="6"/>
    <x v="11"/>
    <n v="27"/>
    <x v="1978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x v="487"/>
    <b v="1"/>
    <s v="music/classical music"/>
    <x v="7"/>
    <x v="25"/>
    <n v="109"/>
    <x v="1998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x v="421"/>
    <b v="1"/>
    <s v="music/indie rock"/>
    <x v="7"/>
    <x v="12"/>
    <n v="136"/>
    <x v="1999"/>
  </r>
  <r>
    <n v="2834"/>
    <s v="Thank You For Smoking"/>
    <s v="Thank You For Smoking. A play about love, 5 trillion cigarettes and how the Flintstones earned the tobacco industry millions."/>
    <x v="268"/>
    <n v="1360"/>
    <x v="0"/>
    <x v="1"/>
    <s v="GBP"/>
    <n v="1422658930"/>
    <n v="1421362930"/>
    <b v="0"/>
    <x v="478"/>
    <b v="1"/>
    <s v="theater/plays"/>
    <x v="6"/>
    <x v="11"/>
    <n v="170"/>
    <x v="2000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x v="380"/>
    <b v="0"/>
    <s v="music/jazz"/>
    <x v="7"/>
    <x v="33"/>
    <n v="68"/>
    <x v="2001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x v="407"/>
    <b v="1"/>
    <s v="music/indie rock"/>
    <x v="7"/>
    <x v="12"/>
    <n v="135"/>
    <x v="2002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x v="367"/>
    <b v="1"/>
    <s v="film &amp; video/shorts"/>
    <x v="5"/>
    <x v="27"/>
    <n v="2702"/>
    <x v="2003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x v="411"/>
    <b v="1"/>
    <s v="music/indie rock"/>
    <x v="7"/>
    <x v="12"/>
    <n v="135"/>
    <x v="2004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x v="485"/>
    <b v="0"/>
    <s v="food/food trucks"/>
    <x v="4"/>
    <x v="29"/>
    <n v="41"/>
    <x v="2005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x v="406"/>
    <b v="1"/>
    <s v="music/metal"/>
    <x v="7"/>
    <x v="20"/>
    <n v="122"/>
    <x v="2006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x v="474"/>
    <b v="1"/>
    <s v="publishing/nonfiction"/>
    <x v="1"/>
    <x v="17"/>
    <n v="134"/>
    <x v="200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x v="345"/>
    <b v="0"/>
    <s v="theater/plays"/>
    <x v="6"/>
    <x v="11"/>
    <n v="9"/>
    <x v="2008"/>
  </r>
  <r>
    <n v="2659"/>
    <s v="test (Canceled)"/>
    <s v="test"/>
    <x v="112"/>
    <n v="1333"/>
    <x v="1"/>
    <x v="0"/>
    <s v="USD"/>
    <n v="1429321210"/>
    <n v="1426729210"/>
    <b v="0"/>
    <x v="482"/>
    <b v="0"/>
    <s v="technology/space exploration"/>
    <x v="0"/>
    <x v="4"/>
    <n v="3"/>
    <x v="2009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x v="457"/>
    <b v="0"/>
    <s v="technology/wearables"/>
    <x v="0"/>
    <x v="1"/>
    <n v="9"/>
    <x v="2010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x v="425"/>
    <b v="1"/>
    <s v="photography/photobooks"/>
    <x v="2"/>
    <x v="3"/>
    <n v="111"/>
    <x v="2011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x v="469"/>
    <b v="1"/>
    <s v="theater/plays"/>
    <x v="6"/>
    <x v="11"/>
    <n v="116"/>
    <x v="2012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x v="467"/>
    <b v="1"/>
    <s v="theater/plays"/>
    <x v="6"/>
    <x v="11"/>
    <n v="133"/>
    <x v="2013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x v="178"/>
    <b v="1"/>
    <s v="theater/musical"/>
    <x v="6"/>
    <x v="19"/>
    <n v="106"/>
    <x v="2014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x v="397"/>
    <b v="1"/>
    <s v="theater/musical"/>
    <x v="6"/>
    <x v="19"/>
    <n v="133"/>
    <x v="2015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x v="490"/>
    <b v="0"/>
    <s v="theater/spaces"/>
    <x v="6"/>
    <x v="9"/>
    <n v="17"/>
    <x v="2016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x v="300"/>
    <b v="1"/>
    <s v="music/pop"/>
    <x v="7"/>
    <x v="22"/>
    <n v="120"/>
    <x v="2017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x v="178"/>
    <b v="1"/>
    <s v="theater/plays"/>
    <x v="6"/>
    <x v="11"/>
    <n v="105"/>
    <x v="2018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x v="465"/>
    <b v="0"/>
    <s v="theater/plays"/>
    <x v="6"/>
    <x v="11"/>
    <n v="44"/>
    <x v="1792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x v="407"/>
    <b v="1"/>
    <s v="theater/plays"/>
    <x v="6"/>
    <x v="11"/>
    <n v="131"/>
    <x v="2019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x v="500"/>
    <b v="0"/>
    <s v="technology/wearables"/>
    <x v="0"/>
    <x v="1"/>
    <n v="7"/>
    <x v="202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x v="345"/>
    <b v="0"/>
    <s v="theater/plays"/>
    <x v="6"/>
    <x v="11"/>
    <n v="1"/>
    <x v="2021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x v="397"/>
    <b v="0"/>
    <s v="music/faith"/>
    <x v="7"/>
    <x v="14"/>
    <n v="65"/>
    <x v="2022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x v="407"/>
    <b v="1"/>
    <s v="music/rock"/>
    <x v="7"/>
    <x v="15"/>
    <n v="100"/>
    <x v="2023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x v="411"/>
    <b v="0"/>
    <s v="film &amp; video/drama"/>
    <x v="5"/>
    <x v="10"/>
    <n v="16"/>
    <x v="2024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x v="460"/>
    <b v="1"/>
    <s v="theater/plays"/>
    <x v="6"/>
    <x v="11"/>
    <n v="104"/>
    <x v="2025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x v="407"/>
    <b v="0"/>
    <s v="film &amp; video/drama"/>
    <x v="5"/>
    <x v="10"/>
    <n v="6"/>
    <x v="534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x v="490"/>
    <b v="0"/>
    <s v="theater/spaces"/>
    <x v="6"/>
    <x v="9"/>
    <n v="9"/>
    <x v="202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x v="469"/>
    <b v="1"/>
    <s v="theater/plays"/>
    <x v="6"/>
    <x v="11"/>
    <n v="123"/>
    <x v="2027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x v="178"/>
    <b v="0"/>
    <s v="film &amp; video/science fiction"/>
    <x v="5"/>
    <x v="21"/>
    <n v="11"/>
    <x v="1299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x v="460"/>
    <b v="1"/>
    <s v="theater/spaces"/>
    <x v="6"/>
    <x v="9"/>
    <n v="143"/>
    <x v="2028"/>
  </r>
  <r>
    <n v="876"/>
    <s v="Sound Of Dobells"/>
    <s v="What was the greatest record shop ever?  DOBELLS!"/>
    <x v="289"/>
    <n v="1286"/>
    <x v="2"/>
    <x v="1"/>
    <s v="GBP"/>
    <n v="1359978927"/>
    <n v="1357127727"/>
    <b v="0"/>
    <x v="184"/>
    <b v="0"/>
    <s v="music/jazz"/>
    <x v="7"/>
    <x v="33"/>
    <n v="41"/>
    <x v="1169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x v="476"/>
    <b v="1"/>
    <s v="music/indie rock"/>
    <x v="7"/>
    <x v="12"/>
    <n v="171"/>
    <x v="2029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x v="480"/>
    <b v="1"/>
    <s v="film &amp; video/documentary"/>
    <x v="5"/>
    <x v="8"/>
    <n v="128"/>
    <x v="2030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x v="300"/>
    <b v="1"/>
    <s v="theater/musical"/>
    <x v="6"/>
    <x v="19"/>
    <n v="128"/>
    <x v="2031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x v="407"/>
    <b v="1"/>
    <s v="theater/plays"/>
    <x v="6"/>
    <x v="11"/>
    <n v="128"/>
    <x v="2032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x v="482"/>
    <b v="0"/>
    <s v="theater/musical"/>
    <x v="6"/>
    <x v="19"/>
    <n v="36"/>
    <x v="2033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x v="174"/>
    <b v="1"/>
    <s v="theater/plays"/>
    <x v="6"/>
    <x v="11"/>
    <n v="128"/>
    <x v="203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x v="178"/>
    <b v="1"/>
    <s v="music/rock"/>
    <x v="7"/>
    <x v="15"/>
    <n v="127"/>
    <x v="203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x v="295"/>
    <b v="1"/>
    <s v="food/small batch"/>
    <x v="4"/>
    <x v="7"/>
    <n v="212"/>
    <x v="2036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x v="460"/>
    <b v="1"/>
    <s v="theater/spaces"/>
    <x v="6"/>
    <x v="9"/>
    <n v="127"/>
    <x v="1762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x v="407"/>
    <b v="1"/>
    <s v="music/indie rock"/>
    <x v="7"/>
    <x v="12"/>
    <n v="127"/>
    <x v="2037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x v="286"/>
    <b v="1"/>
    <s v="music/indie rock"/>
    <x v="7"/>
    <x v="12"/>
    <n v="180"/>
    <x v="203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x v="462"/>
    <b v="1"/>
    <s v="theater/plays"/>
    <x v="6"/>
    <x v="11"/>
    <n v="105"/>
    <x v="165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x v="411"/>
    <b v="1"/>
    <s v="theater/plays"/>
    <x v="6"/>
    <x v="11"/>
    <n v="126"/>
    <x v="2039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x v="483"/>
    <b v="1"/>
    <s v="theater/plays"/>
    <x v="6"/>
    <x v="11"/>
    <n v="126"/>
    <x v="114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x v="428"/>
    <b v="1"/>
    <s v="theater/plays"/>
    <x v="6"/>
    <x v="11"/>
    <n v="105"/>
    <x v="2040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x v="427"/>
    <b v="1"/>
    <s v="music/indie rock"/>
    <x v="7"/>
    <x v="12"/>
    <n v="114"/>
    <x v="2041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x v="397"/>
    <b v="0"/>
    <s v="film &amp; video/animation"/>
    <x v="5"/>
    <x v="23"/>
    <n v="2"/>
    <x v="1627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x v="490"/>
    <b v="1"/>
    <s v="theater/plays"/>
    <x v="6"/>
    <x v="11"/>
    <n v="100"/>
    <x v="135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x v="478"/>
    <b v="1"/>
    <s v="theater/plays"/>
    <x v="6"/>
    <x v="11"/>
    <n v="104"/>
    <x v="2042"/>
  </r>
  <r>
    <n v="3716"/>
    <s v="Sylvia (a benefit show)"/>
    <s v="I am raising money to pay for the rights to produce Sylvia by A.R. Gurney. The show will be a fundraiser for Wayside Waifs."/>
    <x v="268"/>
    <n v="1246"/>
    <x v="0"/>
    <x v="0"/>
    <s v="USD"/>
    <n v="1453411109"/>
    <n v="1450819109"/>
    <b v="0"/>
    <x v="492"/>
    <b v="1"/>
    <s v="theater/plays"/>
    <x v="6"/>
    <x v="11"/>
    <n v="156"/>
    <x v="2043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x v="460"/>
    <b v="0"/>
    <s v="technology/web"/>
    <x v="0"/>
    <x v="26"/>
    <n v="12"/>
    <x v="2044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x v="360"/>
    <b v="1"/>
    <s v="theater/plays"/>
    <x v="6"/>
    <x v="11"/>
    <n v="104"/>
    <x v="204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x v="484"/>
    <b v="0"/>
    <s v="theater/musical"/>
    <x v="6"/>
    <x v="19"/>
    <n v="5"/>
    <x v="2046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x v="494"/>
    <b v="1"/>
    <s v="film &amp; video/television"/>
    <x v="5"/>
    <x v="16"/>
    <n v="145"/>
    <x v="2047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x v="480"/>
    <b v="0"/>
    <s v="theater/plays"/>
    <x v="6"/>
    <x v="11"/>
    <n v="4"/>
    <x v="135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x v="380"/>
    <b v="1"/>
    <s v="music/indie rock"/>
    <x v="7"/>
    <x v="12"/>
    <n v="102"/>
    <x v="204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x v="487"/>
    <b v="1"/>
    <s v="theater/plays"/>
    <x v="6"/>
    <x v="11"/>
    <n v="175"/>
    <x v="204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x v="489"/>
    <b v="0"/>
    <s v="food/food trucks"/>
    <x v="4"/>
    <x v="29"/>
    <n v="0"/>
    <x v="2050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x v="478"/>
    <b v="1"/>
    <s v="theater/plays"/>
    <x v="6"/>
    <x v="11"/>
    <n v="163"/>
    <x v="205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x v="490"/>
    <b v="1"/>
    <s v="theater/plays"/>
    <x v="6"/>
    <x v="11"/>
    <n v="122"/>
    <x v="836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x v="178"/>
    <b v="1"/>
    <s v="theater/plays"/>
    <x v="6"/>
    <x v="11"/>
    <n v="180"/>
    <x v="2052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x v="345"/>
    <b v="0"/>
    <s v="food/food trucks"/>
    <x v="4"/>
    <x v="29"/>
    <n v="2"/>
    <x v="2053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x v="411"/>
    <b v="0"/>
    <s v="games/mobile games"/>
    <x v="3"/>
    <x v="28"/>
    <n v="5"/>
    <x v="211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x v="174"/>
    <b v="1"/>
    <s v="theater/plays"/>
    <x v="6"/>
    <x v="11"/>
    <n v="124"/>
    <x v="205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x v="465"/>
    <b v="1"/>
    <s v="music/rock"/>
    <x v="7"/>
    <x v="15"/>
    <n v="101"/>
    <x v="2055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x v="460"/>
    <b v="1"/>
    <s v="film &amp; video/documentary"/>
    <x v="5"/>
    <x v="8"/>
    <n v="120"/>
    <x v="2056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x v="397"/>
    <b v="0"/>
    <s v="music/jazz"/>
    <x v="7"/>
    <x v="33"/>
    <n v="24"/>
    <x v="2057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x v="492"/>
    <b v="1"/>
    <s v="music/metal"/>
    <x v="7"/>
    <x v="20"/>
    <n v="100"/>
    <x v="1626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x v="178"/>
    <b v="1"/>
    <s v="music/pop"/>
    <x v="7"/>
    <x v="22"/>
    <n v="100"/>
    <x v="2058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x v="421"/>
    <b v="1"/>
    <s v="theater/plays"/>
    <x v="6"/>
    <x v="11"/>
    <n v="100"/>
    <x v="2059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x v="487"/>
    <b v="1"/>
    <s v="theater/plays"/>
    <x v="6"/>
    <x v="11"/>
    <n v="120"/>
    <x v="137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x v="474"/>
    <b v="1"/>
    <s v="music/indie rock"/>
    <x v="7"/>
    <x v="12"/>
    <n v="133"/>
    <x v="206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x v="465"/>
    <b v="1"/>
    <s v="theater/plays"/>
    <x v="6"/>
    <x v="11"/>
    <n v="141"/>
    <x v="2061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x v="465"/>
    <b v="1"/>
    <s v="theater/plays"/>
    <x v="6"/>
    <x v="11"/>
    <n v="171"/>
    <x v="206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x v="421"/>
    <b v="1"/>
    <s v="theater/plays"/>
    <x v="6"/>
    <x v="11"/>
    <n v="120"/>
    <x v="206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x v="360"/>
    <b v="1"/>
    <s v="theater/plays"/>
    <x v="6"/>
    <x v="11"/>
    <n v="239"/>
    <x v="2063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x v="496"/>
    <b v="0"/>
    <s v="theater/spaces"/>
    <x v="6"/>
    <x v="9"/>
    <n v="30"/>
    <x v="2064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x v="182"/>
    <b v="1"/>
    <s v="theater/plays"/>
    <x v="6"/>
    <x v="11"/>
    <n v="108"/>
    <x v="206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x v="246"/>
    <b v="1"/>
    <s v="music/indie rock"/>
    <x v="7"/>
    <x v="12"/>
    <n v="119"/>
    <x v="2066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x v="478"/>
    <b v="0"/>
    <s v="theater/spaces"/>
    <x v="6"/>
    <x v="9"/>
    <n v="1"/>
    <x v="54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x v="460"/>
    <b v="1"/>
    <s v="music/rock"/>
    <x v="7"/>
    <x v="15"/>
    <n v="118"/>
    <x v="2067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x v="460"/>
    <b v="1"/>
    <s v="music/pop"/>
    <x v="7"/>
    <x v="22"/>
    <n v="118"/>
    <x v="2018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x v="417"/>
    <b v="1"/>
    <s v="theater/plays"/>
    <x v="6"/>
    <x v="11"/>
    <n v="131"/>
    <x v="206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x v="483"/>
    <b v="0"/>
    <s v="games/video games"/>
    <x v="3"/>
    <x v="18"/>
    <n v="8"/>
    <x v="1130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x v="484"/>
    <b v="0"/>
    <s v="food/food trucks"/>
    <x v="4"/>
    <x v="29"/>
    <n v="39"/>
    <x v="1514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x v="407"/>
    <b v="1"/>
    <s v="theater/plays"/>
    <x v="6"/>
    <x v="11"/>
    <n v="117"/>
    <x v="2069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x v="178"/>
    <b v="1"/>
    <s v="games/tabletop games"/>
    <x v="3"/>
    <x v="5"/>
    <n v="1165"/>
    <x v="207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x v="467"/>
    <b v="0"/>
    <s v="technology/wearables"/>
    <x v="0"/>
    <x v="1"/>
    <n v="2"/>
    <x v="2071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x v="484"/>
    <b v="0"/>
    <s v="theater/plays"/>
    <x v="6"/>
    <x v="11"/>
    <n v="17"/>
    <x v="207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x v="427"/>
    <b v="0"/>
    <s v="food/food trucks"/>
    <x v="4"/>
    <x v="29"/>
    <n v="4"/>
    <x v="2073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x v="465"/>
    <b v="1"/>
    <s v="theater/plays"/>
    <x v="6"/>
    <x v="11"/>
    <n v="115"/>
    <x v="1626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x v="482"/>
    <b v="1"/>
    <s v="theater/musical"/>
    <x v="6"/>
    <x v="19"/>
    <n v="115"/>
    <x v="2074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x v="493"/>
    <b v="0"/>
    <s v="photography/photobooks"/>
    <x v="2"/>
    <x v="3"/>
    <n v="46"/>
    <x v="2075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x v="174"/>
    <b v="1"/>
    <s v="photography/photobooks"/>
    <x v="2"/>
    <x v="3"/>
    <n v="115"/>
    <x v="2076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x v="480"/>
    <b v="0"/>
    <s v="theater/spaces"/>
    <x v="6"/>
    <x v="9"/>
    <n v="6"/>
    <x v="2077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x v="489"/>
    <b v="0"/>
    <s v="theater/musical"/>
    <x v="6"/>
    <x v="19"/>
    <n v="11"/>
    <x v="2078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x v="490"/>
    <b v="1"/>
    <s v="music/indie rock"/>
    <x v="7"/>
    <x v="12"/>
    <n v="115"/>
    <x v="1677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x v="309"/>
    <b v="1"/>
    <s v="theater/plays"/>
    <x v="6"/>
    <x v="11"/>
    <n v="115"/>
    <x v="2079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x v="484"/>
    <b v="0"/>
    <s v="theater/plays"/>
    <x v="6"/>
    <x v="11"/>
    <n v="38"/>
    <x v="90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x v="174"/>
    <b v="1"/>
    <s v="theater/plays"/>
    <x v="6"/>
    <x v="11"/>
    <n v="119"/>
    <x v="208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x v="174"/>
    <b v="1"/>
    <s v="music/electronic music"/>
    <x v="7"/>
    <x v="13"/>
    <n v="152"/>
    <x v="2081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x v="421"/>
    <b v="0"/>
    <s v="technology/wearables"/>
    <x v="0"/>
    <x v="1"/>
    <n v="11"/>
    <x v="208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x v="397"/>
    <b v="0"/>
    <s v="technology/wearables"/>
    <x v="0"/>
    <x v="1"/>
    <n v="1"/>
    <x v="2083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x v="300"/>
    <b v="1"/>
    <s v="music/electronic music"/>
    <x v="7"/>
    <x v="13"/>
    <n v="103"/>
    <x v="2084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x v="411"/>
    <b v="1"/>
    <s v="music/rock"/>
    <x v="7"/>
    <x v="15"/>
    <n v="113"/>
    <x v="2085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x v="411"/>
    <b v="1"/>
    <s v="theater/plays"/>
    <x v="6"/>
    <x v="11"/>
    <n v="113"/>
    <x v="2085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x v="490"/>
    <b v="0"/>
    <s v="food/food trucks"/>
    <x v="4"/>
    <x v="29"/>
    <n v="23"/>
    <x v="2086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x v="493"/>
    <b v="0"/>
    <s v="theater/plays"/>
    <x v="6"/>
    <x v="11"/>
    <n v="38"/>
    <x v="208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x v="427"/>
    <b v="1"/>
    <s v="theater/plays"/>
    <x v="6"/>
    <x v="11"/>
    <n v="102"/>
    <x v="2088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x v="380"/>
    <b v="1"/>
    <s v="music/indie rock"/>
    <x v="7"/>
    <x v="12"/>
    <n v="187"/>
    <x v="2089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x v="427"/>
    <b v="1"/>
    <s v="theater/plays"/>
    <x v="6"/>
    <x v="11"/>
    <n v="112"/>
    <x v="165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x v="487"/>
    <b v="1"/>
    <s v="theater/plays"/>
    <x v="6"/>
    <x v="11"/>
    <n v="112"/>
    <x v="1259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x v="487"/>
    <b v="1"/>
    <s v="theater/plays"/>
    <x v="6"/>
    <x v="11"/>
    <n v="106"/>
    <x v="2090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x v="487"/>
    <b v="1"/>
    <s v="theater/plays"/>
    <x v="6"/>
    <x v="11"/>
    <n v="223"/>
    <x v="2090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x v="467"/>
    <b v="1"/>
    <s v="music/indie rock"/>
    <x v="7"/>
    <x v="12"/>
    <n v="171"/>
    <x v="2091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x v="427"/>
    <b v="1"/>
    <s v="theater/plays"/>
    <x v="6"/>
    <x v="11"/>
    <n v="111"/>
    <x v="459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x v="411"/>
    <b v="0"/>
    <s v="technology/wearables"/>
    <x v="0"/>
    <x v="1"/>
    <n v="4"/>
    <x v="209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x v="182"/>
    <b v="1"/>
    <s v="film &amp; video/shorts"/>
    <x v="5"/>
    <x v="27"/>
    <n v="111"/>
    <x v="2093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x v="487"/>
    <b v="1"/>
    <s v="theater/plays"/>
    <x v="6"/>
    <x v="11"/>
    <n v="221"/>
    <x v="209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x v="417"/>
    <b v="0"/>
    <s v="theater/plays"/>
    <x v="6"/>
    <x v="11"/>
    <n v="16"/>
    <x v="58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x v="498"/>
    <b v="0"/>
    <s v="technology/web"/>
    <x v="0"/>
    <x v="26"/>
    <n v="15"/>
    <x v="2095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x v="174"/>
    <b v="1"/>
    <s v="theater/plays"/>
    <x v="6"/>
    <x v="11"/>
    <n v="110"/>
    <x v="1913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x v="499"/>
    <b v="0"/>
    <s v="technology/makerspaces"/>
    <x v="0"/>
    <x v="24"/>
    <n v="0"/>
    <x v="2096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x v="182"/>
    <b v="1"/>
    <s v="theater/musical"/>
    <x v="6"/>
    <x v="19"/>
    <n v="100"/>
    <x v="2097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x v="397"/>
    <b v="1"/>
    <s v="music/classical music"/>
    <x v="7"/>
    <x v="25"/>
    <n v="110"/>
    <x v="115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x v="465"/>
    <b v="0"/>
    <s v="theater/plays"/>
    <x v="6"/>
    <x v="11"/>
    <n v="22"/>
    <x v="2098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x v="391"/>
    <b v="0"/>
    <s v="theater/spaces"/>
    <x v="6"/>
    <x v="9"/>
    <n v="2"/>
    <x v="2099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x v="460"/>
    <b v="1"/>
    <s v="publishing/nonfiction"/>
    <x v="1"/>
    <x v="17"/>
    <n v="109"/>
    <x v="210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x v="490"/>
    <b v="1"/>
    <s v="theater/plays"/>
    <x v="6"/>
    <x v="11"/>
    <n v="218"/>
    <x v="210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x v="476"/>
    <b v="1"/>
    <s v="theater/plays"/>
    <x v="6"/>
    <x v="11"/>
    <n v="109"/>
    <x v="2102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x v="367"/>
    <b v="1"/>
    <s v="theater/plays"/>
    <x v="6"/>
    <x v="11"/>
    <n v="108"/>
    <x v="210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x v="460"/>
    <b v="1"/>
    <s v="theater/plays"/>
    <x v="6"/>
    <x v="11"/>
    <n v="108"/>
    <x v="210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x v="300"/>
    <b v="1"/>
    <s v="music/rock"/>
    <x v="7"/>
    <x v="15"/>
    <n v="166"/>
    <x v="71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x v="494"/>
    <b v="0"/>
    <s v="photography/photobooks"/>
    <x v="2"/>
    <x v="3"/>
    <n v="3"/>
    <x v="2105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x v="462"/>
    <b v="1"/>
    <s v="music/pop"/>
    <x v="7"/>
    <x v="22"/>
    <n v="108"/>
    <x v="2106"/>
  </r>
  <r>
    <n v="3007"/>
    <s v="Bethlem"/>
    <s v="Consuite for 2015 CoreCon.  An adventure into insanity."/>
    <x v="260"/>
    <n v="1080"/>
    <x v="0"/>
    <x v="0"/>
    <s v="USD"/>
    <n v="1429938683"/>
    <n v="1428124283"/>
    <b v="0"/>
    <x v="490"/>
    <b v="1"/>
    <s v="theater/spaces"/>
    <x v="6"/>
    <x v="9"/>
    <n v="180"/>
    <x v="1754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x v="484"/>
    <b v="1"/>
    <s v="theater/plays"/>
    <x v="6"/>
    <x v="11"/>
    <n v="108"/>
    <x v="2107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x v="469"/>
    <b v="1"/>
    <s v="theater/plays"/>
    <x v="6"/>
    <x v="11"/>
    <n v="215"/>
    <x v="2108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x v="493"/>
    <b v="0"/>
    <s v="theater/spaces"/>
    <x v="6"/>
    <x v="9"/>
    <n v="4"/>
    <x v="2109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x v="449"/>
    <b v="1"/>
    <s v="games/tabletop games"/>
    <x v="3"/>
    <x v="5"/>
    <n v="223"/>
    <x v="2110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x v="490"/>
    <b v="1"/>
    <s v="theater/plays"/>
    <x v="6"/>
    <x v="11"/>
    <n v="107"/>
    <x v="2111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x v="393"/>
    <b v="1"/>
    <s v="music/classical music"/>
    <x v="7"/>
    <x v="25"/>
    <n v="118"/>
    <x v="21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x v="462"/>
    <b v="1"/>
    <s v="theater/spaces"/>
    <x v="6"/>
    <x v="9"/>
    <n v="213"/>
    <x v="2113"/>
  </r>
  <r>
    <n v="781"/>
    <s v="Touring the United States This July"/>
    <s v="&quot;WE ARE ON A MISSION TO TOUR THE UNITED STATES NON-STOP. TO DO SO WE NEED TO PURCHASE A NEW VAN.&quot;"/>
    <x v="268"/>
    <n v="1065.23"/>
    <x v="0"/>
    <x v="0"/>
    <s v="USD"/>
    <n v="1370649674"/>
    <n v="1368057674"/>
    <b v="0"/>
    <x v="460"/>
    <b v="1"/>
    <s v="music/rock"/>
    <x v="7"/>
    <x v="15"/>
    <n v="133"/>
    <x v="21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x v="427"/>
    <b v="0"/>
    <s v="theater/plays"/>
    <x v="6"/>
    <x v="11"/>
    <n v="21"/>
    <x v="2115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x v="407"/>
    <b v="1"/>
    <s v="theater/plays"/>
    <x v="6"/>
    <x v="11"/>
    <n v="106"/>
    <x v="2116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x v="474"/>
    <b v="1"/>
    <s v="theater/plays"/>
    <x v="6"/>
    <x v="11"/>
    <n v="106"/>
    <x v="2117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x v="487"/>
    <b v="0"/>
    <s v="music/world music"/>
    <x v="7"/>
    <x v="37"/>
    <n v="7"/>
    <x v="2118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x v="493"/>
    <b v="0"/>
    <s v="theater/plays"/>
    <x v="6"/>
    <x v="11"/>
    <n v="18"/>
    <x v="2119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x v="428"/>
    <b v="0"/>
    <s v="technology/makerspaces"/>
    <x v="0"/>
    <x v="24"/>
    <n v="50"/>
    <x v="2120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x v="490"/>
    <b v="1"/>
    <s v="music/indie rock"/>
    <x v="7"/>
    <x v="12"/>
    <n v="106"/>
    <x v="2121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x v="0"/>
    <s v="USD"/>
    <n v="1407788867"/>
    <n v="1405196867"/>
    <b v="0"/>
    <x v="174"/>
    <b v="1"/>
    <s v="technology/wearables"/>
    <x v="0"/>
    <x v="1"/>
    <n v="132"/>
    <x v="301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x v="487"/>
    <b v="1"/>
    <s v="theater/plays"/>
    <x v="6"/>
    <x v="11"/>
    <n v="211"/>
    <x v="2122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x v="484"/>
    <b v="1"/>
    <s v="music/rock"/>
    <x v="7"/>
    <x v="15"/>
    <n v="350"/>
    <x v="2123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x v="499"/>
    <b v="0"/>
    <s v="music/faith"/>
    <x v="7"/>
    <x v="14"/>
    <n v="11"/>
    <x v="2124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x v="174"/>
    <b v="1"/>
    <s v="music/rock"/>
    <x v="7"/>
    <x v="15"/>
    <n v="105"/>
    <x v="2125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x v="460"/>
    <b v="1"/>
    <s v="music/rock"/>
    <x v="7"/>
    <x v="15"/>
    <n v="263"/>
    <x v="2126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x v="96"/>
    <b v="0"/>
    <s v="publishing/children's books"/>
    <x v="1"/>
    <x v="39"/>
    <n v="10"/>
    <x v="2127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x v="462"/>
    <b v="1"/>
    <s v="music/indie rock"/>
    <x v="7"/>
    <x v="12"/>
    <n v="105"/>
    <x v="212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x v="465"/>
    <b v="1"/>
    <s v="theater/plays"/>
    <x v="6"/>
    <x v="11"/>
    <n v="105"/>
    <x v="2129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x v="465"/>
    <b v="1"/>
    <s v="theater/plays"/>
    <x v="6"/>
    <x v="11"/>
    <n v="139"/>
    <x v="2130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x v="393"/>
    <b v="1"/>
    <s v="film &amp; video/documentary"/>
    <x v="5"/>
    <x v="8"/>
    <n v="104"/>
    <x v="2131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x v="411"/>
    <b v="0"/>
    <s v="theater/spaces"/>
    <x v="6"/>
    <x v="9"/>
    <n v="4"/>
    <x v="2132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x v="498"/>
    <b v="0"/>
    <s v="music/jazz"/>
    <x v="7"/>
    <x v="33"/>
    <n v="12"/>
    <x v="2133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x v="174"/>
    <b v="1"/>
    <s v="music/rock"/>
    <x v="7"/>
    <x v="15"/>
    <n v="104"/>
    <x v="2134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x v="417"/>
    <b v="1"/>
    <s v="music/rock"/>
    <x v="7"/>
    <x v="15"/>
    <n v="104"/>
    <x v="1738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x v="0"/>
    <s v="USD"/>
    <n v="1369958400"/>
    <n v="1367286434"/>
    <b v="0"/>
    <x v="239"/>
    <b v="1"/>
    <s v="music/indie rock"/>
    <x v="7"/>
    <x v="12"/>
    <n v="130"/>
    <x v="2135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x v="174"/>
    <b v="1"/>
    <s v="theater/plays"/>
    <x v="6"/>
    <x v="11"/>
    <n v="104"/>
    <x v="2136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x v="492"/>
    <b v="1"/>
    <s v="theater/plays"/>
    <x v="6"/>
    <x v="11"/>
    <n v="104"/>
    <x v="2137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x v="178"/>
    <b v="1"/>
    <s v="theater/plays"/>
    <x v="6"/>
    <x v="11"/>
    <n v="104"/>
    <x v="2138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x v="462"/>
    <b v="1"/>
    <s v="photography/photobooks"/>
    <x v="2"/>
    <x v="3"/>
    <n v="115"/>
    <x v="2139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x v="393"/>
    <b v="1"/>
    <s v="music/indie rock"/>
    <x v="7"/>
    <x v="12"/>
    <n v="103"/>
    <x v="2140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x v="484"/>
    <b v="1"/>
    <s v="music/rock"/>
    <x v="7"/>
    <x v="15"/>
    <n v="103"/>
    <x v="2141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x v="0"/>
    <s v="USD"/>
    <n v="1410550484"/>
    <n v="1408995284"/>
    <b v="0"/>
    <x v="485"/>
    <b v="1"/>
    <s v="theater/plays"/>
    <x v="6"/>
    <x v="11"/>
    <n v="129"/>
    <x v="214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x v="498"/>
    <b v="0"/>
    <s v="technology/web"/>
    <x v="0"/>
    <x v="26"/>
    <n v="1"/>
    <x v="2143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x v="428"/>
    <b v="0"/>
    <s v="games/video games"/>
    <x v="3"/>
    <x v="18"/>
    <n v="3"/>
    <x v="2144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x v="465"/>
    <b v="1"/>
    <s v="music/pop"/>
    <x v="7"/>
    <x v="22"/>
    <n v="103"/>
    <x v="2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x v="496"/>
    <b v="0"/>
    <s v="theater/musical"/>
    <x v="6"/>
    <x v="19"/>
    <n v="1"/>
    <x v="214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x v="482"/>
    <b v="1"/>
    <s v="music/rock"/>
    <x v="7"/>
    <x v="15"/>
    <n v="103"/>
    <x v="1756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x v="174"/>
    <b v="1"/>
    <s v="theater/plays"/>
    <x v="6"/>
    <x v="11"/>
    <n v="114"/>
    <x v="2147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x v="478"/>
    <b v="1"/>
    <s v="music/electronic music"/>
    <x v="7"/>
    <x v="13"/>
    <n v="102"/>
    <x v="2148"/>
  </r>
  <r>
    <n v="1590"/>
    <s v="An Italian Adventure"/>
    <s v="Discover Italy through photography."/>
    <x v="24"/>
    <n v="1020"/>
    <x v="2"/>
    <x v="6"/>
    <s v="EUR"/>
    <n v="1443040464"/>
    <n v="1440448464"/>
    <b v="0"/>
    <x v="499"/>
    <b v="0"/>
    <s v="photography/places"/>
    <x v="2"/>
    <x v="34"/>
    <n v="2"/>
    <x v="2149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x v="498"/>
    <b v="0"/>
    <s v="food/food trucks"/>
    <x v="4"/>
    <x v="29"/>
    <n v="6"/>
    <x v="2150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x v="474"/>
    <b v="1"/>
    <s v="theater/plays"/>
    <x v="6"/>
    <x v="11"/>
    <n v="102"/>
    <x v="215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x v="492"/>
    <b v="1"/>
    <s v="music/electronic music"/>
    <x v="7"/>
    <x v="13"/>
    <n v="102"/>
    <x v="2152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x v="407"/>
    <b v="1"/>
    <s v="music/rock"/>
    <x v="7"/>
    <x v="15"/>
    <n v="102"/>
    <x v="2153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x v="427"/>
    <b v="1"/>
    <s v="music/electronic music"/>
    <x v="7"/>
    <x v="13"/>
    <n v="102"/>
    <x v="2154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x v="345"/>
    <b v="1"/>
    <s v="photography/photobooks"/>
    <x v="2"/>
    <x v="3"/>
    <n v="101"/>
    <x v="2155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x v="485"/>
    <b v="0"/>
    <s v="theater/plays"/>
    <x v="6"/>
    <x v="11"/>
    <n v="67"/>
    <x v="2156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x v="411"/>
    <b v="1"/>
    <s v="theater/plays"/>
    <x v="6"/>
    <x v="11"/>
    <n v="202"/>
    <x v="735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x v="427"/>
    <b v="1"/>
    <s v="music/rock"/>
    <x v="7"/>
    <x v="15"/>
    <n v="101"/>
    <x v="2157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x v="174"/>
    <b v="1"/>
    <s v="theater/spaces"/>
    <x v="6"/>
    <x v="9"/>
    <n v="101"/>
    <x v="2158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x v="411"/>
    <b v="1"/>
    <s v="theater/plays"/>
    <x v="6"/>
    <x v="11"/>
    <n v="101"/>
    <x v="2159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x v="492"/>
    <b v="0"/>
    <s v="games/mobile games"/>
    <x v="3"/>
    <x v="28"/>
    <n v="20"/>
    <x v="216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x v="494"/>
    <b v="1"/>
    <s v="theater/spaces"/>
    <x v="6"/>
    <x v="9"/>
    <n v="100"/>
    <x v="1557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x v="393"/>
    <b v="1"/>
    <s v="music/pop"/>
    <x v="7"/>
    <x v="22"/>
    <n v="1254"/>
    <x v="216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x v="300"/>
    <b v="0"/>
    <s v="publishing/children's books"/>
    <x v="1"/>
    <x v="39"/>
    <n v="14"/>
    <x v="2162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x v="178"/>
    <b v="1"/>
    <s v="music/rock"/>
    <x v="7"/>
    <x v="15"/>
    <n v="100"/>
    <x v="2108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x v="460"/>
    <b v="1"/>
    <s v="music/rock"/>
    <x v="7"/>
    <x v="15"/>
    <n v="100"/>
    <x v="216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x v="460"/>
    <b v="1"/>
    <s v="music/indie rock"/>
    <x v="7"/>
    <x v="12"/>
    <n v="100"/>
    <x v="2163"/>
  </r>
  <r>
    <n v="1611"/>
    <s v="Skelton-Luns CD/7&quot;             No Big Deal."/>
    <s v="Skelton-Luns CD/7&quot; No Big Deal."/>
    <x v="268"/>
    <n v="1001"/>
    <x v="0"/>
    <x v="0"/>
    <s v="USD"/>
    <n v="1370390432"/>
    <n v="1368576032"/>
    <b v="0"/>
    <x v="174"/>
    <b v="1"/>
    <s v="music/rock"/>
    <x v="7"/>
    <x v="15"/>
    <n v="125"/>
    <x v="2164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x v="0"/>
    <s v="USD"/>
    <n v="1452387096"/>
    <n v="1447203096"/>
    <b v="0"/>
    <x v="397"/>
    <b v="1"/>
    <s v="technology/makerspaces"/>
    <x v="0"/>
    <x v="24"/>
    <n v="125"/>
    <x v="2165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x v="427"/>
    <b v="1"/>
    <s v="music/rock"/>
    <x v="7"/>
    <x v="15"/>
    <n v="133"/>
    <x v="216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x v="478"/>
    <b v="1"/>
    <s v="theater/plays"/>
    <x v="6"/>
    <x v="11"/>
    <n v="100"/>
    <x v="1516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x v="490"/>
    <b v="1"/>
    <s v="theater/plays"/>
    <x v="6"/>
    <x v="11"/>
    <n v="100"/>
    <x v="1626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x v="178"/>
    <b v="0"/>
    <s v="food/restaurants"/>
    <x v="4"/>
    <x v="40"/>
    <n v="1"/>
    <x v="2167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x v="480"/>
    <b v="0"/>
    <s v="theater/plays"/>
    <x v="6"/>
    <x v="11"/>
    <n v="10"/>
    <x v="2168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x v="484"/>
    <b v="1"/>
    <s v="film &amp; video/documentary"/>
    <x v="5"/>
    <x v="8"/>
    <n v="100"/>
    <x v="2169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x v="427"/>
    <b v="1"/>
    <s v="music/rock"/>
    <x v="7"/>
    <x v="15"/>
    <n v="100"/>
    <x v="2170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x v="493"/>
    <b v="1"/>
    <s v="music/rock"/>
    <x v="7"/>
    <x v="15"/>
    <n v="100"/>
    <x v="538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x v="367"/>
    <b v="1"/>
    <s v="theater/plays"/>
    <x v="6"/>
    <x v="11"/>
    <n v="100"/>
    <x v="2060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x v="492"/>
    <b v="1"/>
    <s v="theater/musical"/>
    <x v="6"/>
    <x v="19"/>
    <n v="100"/>
    <x v="217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x v="178"/>
    <b v="1"/>
    <s v="theater/spaces"/>
    <x v="6"/>
    <x v="9"/>
    <n v="100"/>
    <x v="2167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x v="492"/>
    <b v="1"/>
    <s v="theater/plays"/>
    <x v="6"/>
    <x v="11"/>
    <n v="100"/>
    <x v="217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x v="495"/>
    <b v="1"/>
    <s v="theater/plays"/>
    <x v="6"/>
    <x v="11"/>
    <n v="100"/>
    <x v="1542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x v="411"/>
    <b v="1"/>
    <s v="theater/plays"/>
    <x v="6"/>
    <x v="11"/>
    <n v="100"/>
    <x v="217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x v="492"/>
    <b v="1"/>
    <s v="theater/plays"/>
    <x v="6"/>
    <x v="11"/>
    <n v="100"/>
    <x v="2171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x v="487"/>
    <b v="0"/>
    <s v="photography/photobooks"/>
    <x v="2"/>
    <x v="3"/>
    <n v="11"/>
    <x v="217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x v="182"/>
    <b v="0"/>
    <s v="photography/photobooks"/>
    <x v="2"/>
    <x v="3"/>
    <n v="2"/>
    <x v="217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x v="182"/>
    <b v="0"/>
    <s v="technology/wearables"/>
    <x v="0"/>
    <x v="1"/>
    <n v="3"/>
    <x v="2175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x v="460"/>
    <b v="1"/>
    <s v="technology/space exploration"/>
    <x v="0"/>
    <x v="4"/>
    <n v="106"/>
    <x v="2176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x v="411"/>
    <b v="0"/>
    <s v="theater/musical"/>
    <x v="6"/>
    <x v="19"/>
    <n v="13"/>
    <x v="1439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x v="493"/>
    <b v="1"/>
    <s v="music/rock"/>
    <x v="7"/>
    <x v="15"/>
    <n v="109"/>
    <x v="2177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x v="485"/>
    <b v="0"/>
    <s v="food/food trucks"/>
    <x v="4"/>
    <x v="29"/>
    <n v="2"/>
    <x v="2178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x v="496"/>
    <b v="0"/>
    <s v="technology/wearables"/>
    <x v="0"/>
    <x v="1"/>
    <n v="1"/>
    <x v="2179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x v="485"/>
    <b v="1"/>
    <s v="theater/plays"/>
    <x v="6"/>
    <x v="11"/>
    <n v="129"/>
    <x v="218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x v="184"/>
    <b v="1"/>
    <s v="technology/space exploration"/>
    <x v="0"/>
    <x v="4"/>
    <n v="647"/>
    <x v="218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x v="300"/>
    <b v="1"/>
    <s v="theater/plays"/>
    <x v="6"/>
    <x v="11"/>
    <n v="138"/>
    <x v="1729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x v="495"/>
    <b v="0"/>
    <s v="theater/plays"/>
    <x v="6"/>
    <x v="11"/>
    <n v="38"/>
    <x v="2182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x v="427"/>
    <b v="1"/>
    <s v="theater/plays"/>
    <x v="6"/>
    <x v="11"/>
    <n v="190"/>
    <x v="1626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x v="417"/>
    <b v="0"/>
    <s v="food/restaurants"/>
    <x v="4"/>
    <x v="40"/>
    <n v="19"/>
    <x v="2183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x v="484"/>
    <b v="0"/>
    <s v="theater/musical"/>
    <x v="6"/>
    <x v="19"/>
    <n v="31"/>
    <x v="2184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x v="478"/>
    <b v="1"/>
    <s v="technology/space exploration"/>
    <x v="0"/>
    <x v="4"/>
    <n v="110"/>
    <x v="2185"/>
  </r>
  <r>
    <n v="2796"/>
    <s v="Fishcakes"/>
    <s v="Fishcakes is a piece of new writing for the Camden Fringe that explores a story of love, loss, and all the â€˜little things'."/>
    <x v="268"/>
    <n v="924"/>
    <x v="0"/>
    <x v="1"/>
    <s v="GBP"/>
    <n v="1404564028"/>
    <n v="1401972028"/>
    <b v="0"/>
    <x v="478"/>
    <b v="1"/>
    <s v="theater/plays"/>
    <x v="6"/>
    <x v="11"/>
    <n v="116"/>
    <x v="2186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x v="174"/>
    <b v="1"/>
    <s v="music/rock"/>
    <x v="7"/>
    <x v="15"/>
    <n v="108"/>
    <x v="2187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x v="421"/>
    <b v="1"/>
    <s v="theater/plays"/>
    <x v="6"/>
    <x v="11"/>
    <n v="184"/>
    <x v="2188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x v="411"/>
    <b v="1"/>
    <s v="music/rock"/>
    <x v="7"/>
    <x v="15"/>
    <n v="122"/>
    <x v="2189"/>
  </r>
  <r>
    <n v="1152"/>
    <s v="Peruvian King Food Truck"/>
    <s v="Peruvian food truck with an LA twist."/>
    <x v="76"/>
    <n v="911"/>
    <x v="2"/>
    <x v="0"/>
    <s v="USD"/>
    <n v="1431709312"/>
    <n v="1429117312"/>
    <b v="0"/>
    <x v="182"/>
    <b v="0"/>
    <s v="food/food trucks"/>
    <x v="4"/>
    <x v="29"/>
    <n v="6"/>
    <x v="219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x v="96"/>
    <b v="1"/>
    <s v="music/rock"/>
    <x v="7"/>
    <x v="15"/>
    <n v="152"/>
    <x v="2191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x v="411"/>
    <b v="0"/>
    <s v="theater/spaces"/>
    <x v="6"/>
    <x v="9"/>
    <n v="23"/>
    <x v="219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x v="417"/>
    <b v="0"/>
    <s v="technology/wearables"/>
    <x v="0"/>
    <x v="1"/>
    <n v="34"/>
    <x v="2193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x v="174"/>
    <b v="0"/>
    <s v="theater/plays"/>
    <x v="6"/>
    <x v="11"/>
    <n v="36"/>
    <x v="1640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x v="380"/>
    <b v="0"/>
    <s v="photography/photobooks"/>
    <x v="2"/>
    <x v="3"/>
    <n v="48"/>
    <x v="736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x v="182"/>
    <b v="1"/>
    <s v="theater/plays"/>
    <x v="6"/>
    <x v="11"/>
    <n v="101"/>
    <x v="2194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x v="380"/>
    <b v="0"/>
    <s v="technology/wearables"/>
    <x v="0"/>
    <x v="1"/>
    <n v="8"/>
    <x v="219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x v="380"/>
    <b v="1"/>
    <s v="music/rock"/>
    <x v="7"/>
    <x v="15"/>
    <n v="181"/>
    <x v="2196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x v="487"/>
    <b v="1"/>
    <s v="film &amp; video/shorts"/>
    <x v="5"/>
    <x v="27"/>
    <n v="100"/>
    <x v="1626"/>
  </r>
  <r>
    <n v="3836"/>
    <s v="Home (The Place Where My Stuff Resides)"/>
    <s v="&quot;The surveyor said the foundation was shaky&quot;. A woman finds what it means to rebuild her marriage."/>
    <x v="268"/>
    <n v="900"/>
    <x v="0"/>
    <x v="0"/>
    <s v="USD"/>
    <n v="1470197340"/>
    <n v="1467497652"/>
    <b v="0"/>
    <x v="484"/>
    <b v="1"/>
    <s v="theater/plays"/>
    <x v="6"/>
    <x v="11"/>
    <n v="113"/>
    <x v="2197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x v="460"/>
    <b v="1"/>
    <s v="games/tabletop games"/>
    <x v="3"/>
    <x v="5"/>
    <n v="120"/>
    <x v="2198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x v="460"/>
    <b v="0"/>
    <s v="photography/photobooks"/>
    <x v="2"/>
    <x v="3"/>
    <n v="21"/>
    <x v="1919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x v="427"/>
    <b v="0"/>
    <s v="publishing/fiction"/>
    <x v="1"/>
    <x v="35"/>
    <n v="31"/>
    <x v="2199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x v="407"/>
    <b v="0"/>
    <s v="technology/wearables"/>
    <x v="0"/>
    <x v="1"/>
    <n v="15"/>
    <x v="2200"/>
  </r>
  <r>
    <n v="2559"/>
    <s v="India Meets String Quartet"/>
    <s v="A concert of new music by four composers who have lived in India and been inspired by its music, with the Momenta String Quartet"/>
    <x v="268"/>
    <n v="890"/>
    <x v="0"/>
    <x v="0"/>
    <s v="USD"/>
    <n v="1321385820"/>
    <n v="1318539484"/>
    <b v="0"/>
    <x v="460"/>
    <b v="1"/>
    <s v="music/classical music"/>
    <x v="7"/>
    <x v="25"/>
    <n v="111"/>
    <x v="2201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x v="469"/>
    <b v="1"/>
    <s v="theater/plays"/>
    <x v="6"/>
    <x v="11"/>
    <n v="119"/>
    <x v="2202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x v="427"/>
    <b v="0"/>
    <s v="food/food trucks"/>
    <x v="4"/>
    <x v="29"/>
    <n v="6"/>
    <x v="1712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x v="460"/>
    <b v="1"/>
    <s v="publishing/radio &amp; podcasts"/>
    <x v="1"/>
    <x v="2"/>
    <n v="148"/>
    <x v="220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x v="397"/>
    <b v="0"/>
    <s v="technology/space exploration"/>
    <x v="0"/>
    <x v="4"/>
    <n v="1"/>
    <x v="2204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x v="460"/>
    <b v="1"/>
    <s v="photography/photobooks"/>
    <x v="2"/>
    <x v="3"/>
    <n v="885"/>
    <x v="2205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x v="485"/>
    <b v="0"/>
    <s v="theater/musical"/>
    <x v="6"/>
    <x v="19"/>
    <n v="4"/>
    <x v="2206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x v="411"/>
    <b v="0"/>
    <s v="technology/wearables"/>
    <x v="0"/>
    <x v="1"/>
    <n v="11"/>
    <x v="531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x v="478"/>
    <b v="0"/>
    <s v="theater/plays"/>
    <x v="6"/>
    <x v="11"/>
    <n v="18"/>
    <x v="2207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x v="486"/>
    <b v="1"/>
    <s v="theater/plays"/>
    <x v="6"/>
    <x v="11"/>
    <n v="119"/>
    <x v="2208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x v="380"/>
    <b v="0"/>
    <s v="technology/wearables"/>
    <x v="0"/>
    <x v="1"/>
    <n v="1"/>
    <x v="220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x v="428"/>
    <b v="0"/>
    <s v="technology/wearables"/>
    <x v="0"/>
    <x v="1"/>
    <n v="15"/>
    <x v="2210"/>
  </r>
  <r>
    <n v="3664"/>
    <s v="Cubs: an Original Work"/>
    <s v="An Original Short Play: two young women search for answers about sexuality, the history they are taught, and their animal instincts."/>
    <x v="268"/>
    <n v="875"/>
    <x v="0"/>
    <x v="0"/>
    <s v="USD"/>
    <n v="1466056689"/>
    <n v="1464847089"/>
    <b v="0"/>
    <x v="427"/>
    <b v="1"/>
    <s v="theater/plays"/>
    <x v="6"/>
    <x v="11"/>
    <n v="109"/>
    <x v="2211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x v="484"/>
    <b v="1"/>
    <s v="music/rock"/>
    <x v="7"/>
    <x v="15"/>
    <n v="219"/>
    <x v="1356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x v="300"/>
    <b v="0"/>
    <s v="theater/plays"/>
    <x v="6"/>
    <x v="11"/>
    <n v="9"/>
    <x v="221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x v="490"/>
    <b v="1"/>
    <s v="theater/plays"/>
    <x v="6"/>
    <x v="11"/>
    <n v="289"/>
    <x v="221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465"/>
    <b v="0"/>
    <s v="photography/photobooks"/>
    <x v="2"/>
    <x v="3"/>
    <n v="13"/>
    <x v="2214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x v="411"/>
    <b v="0"/>
    <s v="technology/wearables"/>
    <x v="0"/>
    <x v="1"/>
    <n v="2"/>
    <x v="2215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x v="484"/>
    <b v="0"/>
    <s v="film &amp; video/animation"/>
    <x v="5"/>
    <x v="23"/>
    <n v="3"/>
    <x v="506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x v="96"/>
    <b v="1"/>
    <s v="music/electronic music"/>
    <x v="7"/>
    <x v="13"/>
    <n v="156"/>
    <x v="2216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x v="427"/>
    <b v="0"/>
    <s v="photography/photobooks"/>
    <x v="2"/>
    <x v="3"/>
    <n v="16"/>
    <x v="2217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x v="480"/>
    <b v="0"/>
    <s v="music/faith"/>
    <x v="7"/>
    <x v="14"/>
    <n v="68"/>
    <x v="2218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x v="174"/>
    <b v="0"/>
    <s v="games/video games"/>
    <x v="3"/>
    <x v="18"/>
    <n v="1"/>
    <x v="2219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x v="492"/>
    <b v="0"/>
    <s v="theater/plays"/>
    <x v="6"/>
    <x v="11"/>
    <n v="34"/>
    <x v="2220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x v="182"/>
    <b v="0"/>
    <s v="music/faith"/>
    <x v="7"/>
    <x v="14"/>
    <n v="21"/>
    <x v="966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x v="480"/>
    <b v="0"/>
    <s v="technology/web"/>
    <x v="0"/>
    <x v="26"/>
    <n v="34"/>
    <x v="222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x v="478"/>
    <b v="0"/>
    <s v="games/video games"/>
    <x v="3"/>
    <x v="18"/>
    <n v="39"/>
    <x v="222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x v="478"/>
    <b v="1"/>
    <s v="theater/plays"/>
    <x v="6"/>
    <x v="11"/>
    <n v="100"/>
    <x v="222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x v="460"/>
    <b v="1"/>
    <s v="music/indie rock"/>
    <x v="7"/>
    <x v="12"/>
    <n v="113"/>
    <x v="2223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x v="417"/>
    <b v="0"/>
    <s v="theater/plays"/>
    <x v="6"/>
    <x v="11"/>
    <n v="2"/>
    <x v="2224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x v="1"/>
    <s v="GBP"/>
    <n v="1455138000"/>
    <n v="1452448298"/>
    <b v="0"/>
    <x v="406"/>
    <b v="1"/>
    <s v="theater/plays"/>
    <x v="6"/>
    <x v="11"/>
    <n v="105"/>
    <x v="2225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x v="480"/>
    <b v="0"/>
    <s v="technology/wearables"/>
    <x v="0"/>
    <x v="1"/>
    <n v="6"/>
    <x v="2226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x v="494"/>
    <b v="0"/>
    <s v="publishing/children's books"/>
    <x v="1"/>
    <x v="39"/>
    <n v="5"/>
    <x v="2227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x v="407"/>
    <b v="1"/>
    <s v="technology/space exploration"/>
    <x v="0"/>
    <x v="4"/>
    <n v="166"/>
    <x v="2228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x v="367"/>
    <b v="0"/>
    <s v="theater/spaces"/>
    <x v="6"/>
    <x v="9"/>
    <n v="24"/>
    <x v="2229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x v="427"/>
    <b v="1"/>
    <s v="theater/plays"/>
    <x v="6"/>
    <x v="11"/>
    <n v="330"/>
    <x v="94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x v="494"/>
    <b v="1"/>
    <s v="publishing/nonfiction"/>
    <x v="1"/>
    <x v="17"/>
    <n v="118"/>
    <x v="2071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x v="483"/>
    <b v="0"/>
    <s v="film &amp; video/animation"/>
    <x v="5"/>
    <x v="23"/>
    <n v="8"/>
    <x v="223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x v="417"/>
    <b v="0"/>
    <s v="theater/musical"/>
    <x v="6"/>
    <x v="19"/>
    <n v="16"/>
    <x v="223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x v="174"/>
    <b v="1"/>
    <s v="music/indie rock"/>
    <x v="7"/>
    <x v="12"/>
    <n v="137"/>
    <x v="2232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x v="0"/>
    <s v="USD"/>
    <n v="1352860017"/>
    <n v="1348536417"/>
    <b v="0"/>
    <x v="484"/>
    <b v="1"/>
    <s v="music/rock"/>
    <x v="7"/>
    <x v="15"/>
    <n v="102"/>
    <x v="223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x v="485"/>
    <b v="0"/>
    <s v="theater/plays"/>
    <x v="6"/>
    <x v="11"/>
    <n v="33"/>
    <x v="1762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x v="182"/>
    <b v="1"/>
    <s v="publishing/nonfiction"/>
    <x v="1"/>
    <x v="17"/>
    <n v="148"/>
    <x v="223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x v="469"/>
    <b v="1"/>
    <s v="games/tabletop games"/>
    <x v="3"/>
    <x v="5"/>
    <n v="163"/>
    <x v="223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x v="96"/>
    <b v="1"/>
    <s v="music/rock"/>
    <x v="7"/>
    <x v="15"/>
    <n v="116"/>
    <x v="2236"/>
  </r>
  <r>
    <n v="2300"/>
    <s v="Keep The Prison Van Rolling"/>
    <s v="Big Fiction leaves for tour on 6/27 but the Prison Van needs some work!  New brakes, transmission repair, tires... it needs a bit."/>
    <x v="268"/>
    <n v="810"/>
    <x v="0"/>
    <x v="0"/>
    <s v="USD"/>
    <n v="1340904416"/>
    <n v="1339694816"/>
    <b v="0"/>
    <x v="480"/>
    <b v="1"/>
    <s v="music/rock"/>
    <x v="7"/>
    <x v="15"/>
    <n v="101"/>
    <x v="1807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x v="1"/>
    <s v="GBP"/>
    <n v="1462697966"/>
    <n v="1460105966"/>
    <b v="0"/>
    <x v="96"/>
    <b v="1"/>
    <s v="theater/plays"/>
    <x v="6"/>
    <x v="11"/>
    <n v="101"/>
    <x v="2237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x v="494"/>
    <b v="0"/>
    <s v="publishing/translations"/>
    <x v="1"/>
    <x v="31"/>
    <n v="27"/>
    <x v="2238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x v="0"/>
    <s v="USD"/>
    <n v="1258955940"/>
    <n v="1255730520"/>
    <b v="1"/>
    <x v="465"/>
    <b v="1"/>
    <s v="technology/hardware"/>
    <x v="0"/>
    <x v="0"/>
    <n v="101"/>
    <x v="2239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x v="482"/>
    <b v="0"/>
    <s v="publishing/translations"/>
    <x v="1"/>
    <x v="31"/>
    <n v="7"/>
    <x v="224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x v="495"/>
    <b v="0"/>
    <s v="theater/plays"/>
    <x v="6"/>
    <x v="11"/>
    <n v="20"/>
    <x v="2241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x v="427"/>
    <b v="0"/>
    <s v="publishing/children's books"/>
    <x v="1"/>
    <x v="39"/>
    <n v="27"/>
    <x v="1006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x v="182"/>
    <b v="1"/>
    <s v="food/small batch"/>
    <x v="4"/>
    <x v="7"/>
    <n v="134"/>
    <x v="2242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x v="489"/>
    <b v="0"/>
    <s v="food/food trucks"/>
    <x v="4"/>
    <x v="29"/>
    <n v="1"/>
    <x v="2243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x v="497"/>
    <b v="0"/>
    <s v="theater/plays"/>
    <x v="6"/>
    <x v="11"/>
    <n v="3"/>
    <x v="2244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x v="496"/>
    <b v="0"/>
    <s v="film &amp; video/drama"/>
    <x v="5"/>
    <x v="10"/>
    <n v="16"/>
    <x v="2245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x v="428"/>
    <b v="0"/>
    <s v="publishing/translations"/>
    <x v="1"/>
    <x v="31"/>
    <n v="18"/>
    <x v="2246"/>
  </r>
  <r>
    <n v="3608"/>
    <s v="Petrification"/>
    <s v="Help us get the show on the road! Petrification is a new play about home, memory and identity and we need your help to tour."/>
    <x v="268"/>
    <n v="800"/>
    <x v="0"/>
    <x v="1"/>
    <s v="GBP"/>
    <n v="1466172000"/>
    <n v="1463418090"/>
    <b v="0"/>
    <x v="174"/>
    <b v="1"/>
    <s v="theater/plays"/>
    <x v="6"/>
    <x v="11"/>
    <n v="100"/>
    <x v="2247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x v="484"/>
    <b v="1"/>
    <s v="film &amp; video/television"/>
    <x v="5"/>
    <x v="16"/>
    <n v="133"/>
    <x v="2248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x v="469"/>
    <b v="1"/>
    <s v="music/indie rock"/>
    <x v="7"/>
    <x v="12"/>
    <n v="266"/>
    <x v="2249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x v="428"/>
    <b v="0"/>
    <s v="theater/spaces"/>
    <x v="6"/>
    <x v="9"/>
    <n v="16"/>
    <x v="113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x v="484"/>
    <b v="0"/>
    <s v="theater/spaces"/>
    <x v="6"/>
    <x v="9"/>
    <n v="4"/>
    <x v="2250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x v="428"/>
    <b v="0"/>
    <s v="theater/plays"/>
    <x v="6"/>
    <x v="11"/>
    <n v="53"/>
    <x v="153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x v="428"/>
    <b v="1"/>
    <s v="theater/musical"/>
    <x v="6"/>
    <x v="19"/>
    <n v="106"/>
    <x v="1533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x v="482"/>
    <b v="1"/>
    <s v="theater/plays"/>
    <x v="6"/>
    <x v="11"/>
    <n v="158"/>
    <x v="225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x v="480"/>
    <b v="0"/>
    <s v="technology/web"/>
    <x v="0"/>
    <x v="26"/>
    <n v="1"/>
    <x v="225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x v="300"/>
    <b v="1"/>
    <s v="music/classical music"/>
    <x v="7"/>
    <x v="25"/>
    <n v="106"/>
    <x v="2253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x v="174"/>
    <b v="1"/>
    <s v="theater/plays"/>
    <x v="6"/>
    <x v="11"/>
    <n v="142"/>
    <x v="225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x v="495"/>
    <b v="1"/>
    <s v="theater/plays"/>
    <x v="6"/>
    <x v="11"/>
    <n v="104"/>
    <x v="1607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x v="96"/>
    <b v="1"/>
    <s v="theater/plays"/>
    <x v="6"/>
    <x v="11"/>
    <n v="130"/>
    <x v="2255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x v="174"/>
    <b v="1"/>
    <s v="theater/plays"/>
    <x v="6"/>
    <x v="11"/>
    <n v="130"/>
    <x v="2256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x v="345"/>
    <b v="0"/>
    <s v="theater/plays"/>
    <x v="6"/>
    <x v="11"/>
    <n v="22"/>
    <x v="1456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x v="490"/>
    <b v="1"/>
    <s v="theater/plays"/>
    <x v="6"/>
    <x v="11"/>
    <n v="100"/>
    <x v="2257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x v="485"/>
    <b v="0"/>
    <s v="film &amp; video/animation"/>
    <x v="5"/>
    <x v="23"/>
    <n v="7"/>
    <x v="1441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x v="427"/>
    <b v="1"/>
    <s v="publishing/nonfiction"/>
    <x v="1"/>
    <x v="17"/>
    <n v="116"/>
    <x v="2258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x v="393"/>
    <b v="1"/>
    <s v="film &amp; video/shorts"/>
    <x v="5"/>
    <x v="27"/>
    <n v="127"/>
    <x v="2259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x v="482"/>
    <b v="0"/>
    <s v="music/faith"/>
    <x v="7"/>
    <x v="14"/>
    <n v="22"/>
    <x v="2260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x v="182"/>
    <b v="1"/>
    <s v="theater/plays"/>
    <x v="6"/>
    <x v="11"/>
    <n v="117"/>
    <x v="1946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x v="447"/>
    <b v="1"/>
    <s v="theater/plays"/>
    <x v="6"/>
    <x v="11"/>
    <n v="152"/>
    <x v="226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x v="345"/>
    <b v="0"/>
    <s v="theater/plays"/>
    <x v="6"/>
    <x v="11"/>
    <n v="22"/>
    <x v="2262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x v="487"/>
    <b v="1"/>
    <s v="music/rock"/>
    <x v="7"/>
    <x v="15"/>
    <n v="101"/>
    <x v="2263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x v="182"/>
    <b v="1"/>
    <s v="music/electronic music"/>
    <x v="7"/>
    <x v="13"/>
    <n v="151"/>
    <x v="2264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x v="411"/>
    <b v="1"/>
    <s v="theater/plays"/>
    <x v="6"/>
    <x v="11"/>
    <n v="251"/>
    <x v="2265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x v="428"/>
    <b v="0"/>
    <s v="theater/plays"/>
    <x v="6"/>
    <x v="11"/>
    <n v="15"/>
    <x v="2266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x v="478"/>
    <b v="0"/>
    <s v="music/indie rock"/>
    <x v="7"/>
    <x v="12"/>
    <n v="75"/>
    <x v="2167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x v="174"/>
    <b v="1"/>
    <s v="music/indie rock"/>
    <x v="7"/>
    <x v="12"/>
    <n v="125"/>
    <x v="2267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x v="495"/>
    <b v="0"/>
    <s v="film &amp; video/drama"/>
    <x v="5"/>
    <x v="10"/>
    <n v="30"/>
    <x v="2268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x v="490"/>
    <b v="1"/>
    <s v="theater/spaces"/>
    <x v="6"/>
    <x v="9"/>
    <n v="149"/>
    <x v="226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x v="478"/>
    <b v="0"/>
    <s v="theater/plays"/>
    <x v="6"/>
    <x v="11"/>
    <n v="27"/>
    <x v="2239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x v="478"/>
    <b v="0"/>
    <s v="games/video games"/>
    <x v="3"/>
    <x v="18"/>
    <n v="3"/>
    <x v="2270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x v="487"/>
    <b v="0"/>
    <s v="publishing/children's books"/>
    <x v="1"/>
    <x v="39"/>
    <n v="29"/>
    <x v="2271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x v="478"/>
    <b v="0"/>
    <s v="music/jazz"/>
    <x v="7"/>
    <x v="33"/>
    <n v="24"/>
    <x v="227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x v="495"/>
    <b v="0"/>
    <s v="theater/plays"/>
    <x v="6"/>
    <x v="11"/>
    <n v="37"/>
    <x v="2273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x v="490"/>
    <b v="1"/>
    <s v="theater/plays"/>
    <x v="6"/>
    <x v="11"/>
    <n v="104"/>
    <x v="2274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x v="300"/>
    <b v="1"/>
    <s v="music/rock"/>
    <x v="7"/>
    <x v="15"/>
    <n v="145"/>
    <x v="211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x v="428"/>
    <b v="0"/>
    <s v="technology/wearables"/>
    <x v="0"/>
    <x v="1"/>
    <n v="7"/>
    <x v="2275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x v="493"/>
    <b v="1"/>
    <s v="music/classical music"/>
    <x v="7"/>
    <x v="25"/>
    <n v="104"/>
    <x v="2276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x v="489"/>
    <b v="0"/>
    <s v="film &amp; video/drama"/>
    <x v="5"/>
    <x v="10"/>
    <n v="21"/>
    <x v="2277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x v="345"/>
    <b v="1"/>
    <s v="theater/spaces"/>
    <x v="6"/>
    <x v="9"/>
    <n v="103"/>
    <x v="2278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x v="174"/>
    <b v="1"/>
    <s v="theater/plays"/>
    <x v="6"/>
    <x v="11"/>
    <n v="103"/>
    <x v="227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x v="493"/>
    <b v="1"/>
    <s v="theater/plays"/>
    <x v="6"/>
    <x v="11"/>
    <n v="120"/>
    <x v="2280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x v="485"/>
    <b v="0"/>
    <s v="technology/wearables"/>
    <x v="0"/>
    <x v="1"/>
    <n v="10"/>
    <x v="2281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x v="417"/>
    <b v="0"/>
    <s v="theater/plays"/>
    <x v="6"/>
    <x v="11"/>
    <n v="57"/>
    <x v="2282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x v="397"/>
    <b v="0"/>
    <s v="theater/spaces"/>
    <x v="6"/>
    <x v="9"/>
    <n v="60"/>
    <x v="431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x v="407"/>
    <b v="1"/>
    <s v="theater/plays"/>
    <x v="6"/>
    <x v="11"/>
    <n v="119"/>
    <x v="2283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x v="484"/>
    <b v="1"/>
    <s v="theater/plays"/>
    <x v="6"/>
    <x v="11"/>
    <n v="115"/>
    <x v="2284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x v="178"/>
    <b v="1"/>
    <s v="theater/musical"/>
    <x v="6"/>
    <x v="19"/>
    <n v="130"/>
    <x v="2285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x v="239"/>
    <b v="0"/>
    <s v="technology/wearables"/>
    <x v="0"/>
    <x v="1"/>
    <n v="28"/>
    <x v="2286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x v="492"/>
    <b v="1"/>
    <s v="theater/plays"/>
    <x v="6"/>
    <x v="11"/>
    <n v="118"/>
    <x v="2287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x v="478"/>
    <b v="1"/>
    <s v="theater/plays"/>
    <x v="6"/>
    <x v="11"/>
    <n v="101"/>
    <x v="2288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x v="182"/>
    <b v="0"/>
    <s v="publishing/fiction"/>
    <x v="1"/>
    <x v="35"/>
    <n v="25"/>
    <x v="2289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x v="480"/>
    <b v="0"/>
    <s v="technology/wearables"/>
    <x v="0"/>
    <x v="1"/>
    <n v="0"/>
    <x v="1151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x v="484"/>
    <b v="1"/>
    <s v="music/rock"/>
    <x v="7"/>
    <x v="15"/>
    <n v="100"/>
    <x v="1626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x v="417"/>
    <b v="1"/>
    <s v="theater/plays"/>
    <x v="6"/>
    <x v="11"/>
    <n v="139"/>
    <x v="2290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x v="428"/>
    <b v="0"/>
    <s v="technology/web"/>
    <x v="0"/>
    <x v="26"/>
    <n v="1"/>
    <x v="125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x v="460"/>
    <b v="0"/>
    <s v="technology/wearables"/>
    <x v="0"/>
    <x v="1"/>
    <n v="5"/>
    <x v="2291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x v="182"/>
    <b v="1"/>
    <s v="film &amp; video/documentary"/>
    <x v="5"/>
    <x v="8"/>
    <n v="137"/>
    <x v="229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x v="407"/>
    <b v="1"/>
    <s v="music/indie rock"/>
    <x v="7"/>
    <x v="12"/>
    <n v="137"/>
    <x v="2038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x v="380"/>
    <b v="1"/>
    <s v="music/indie rock"/>
    <x v="7"/>
    <x v="12"/>
    <n v="113"/>
    <x v="229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x v="411"/>
    <b v="1"/>
    <s v="music/rock"/>
    <x v="7"/>
    <x v="15"/>
    <n v="170"/>
    <x v="2294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x v="487"/>
    <b v="0"/>
    <s v="games/video games"/>
    <x v="3"/>
    <x v="18"/>
    <n v="3"/>
    <x v="1820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x v="417"/>
    <b v="0"/>
    <s v="photography/nature"/>
    <x v="2"/>
    <x v="38"/>
    <n v="45"/>
    <x v="2295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x v="493"/>
    <b v="0"/>
    <s v="film &amp; video/animation"/>
    <x v="5"/>
    <x v="23"/>
    <n v="6"/>
    <x v="2025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x v="493"/>
    <b v="1"/>
    <s v="photography/photobooks"/>
    <x v="2"/>
    <x v="3"/>
    <n v="135"/>
    <x v="2043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x v="493"/>
    <b v="0"/>
    <s v="theater/plays"/>
    <x v="6"/>
    <x v="11"/>
    <n v="27"/>
    <x v="2296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x v="484"/>
    <b v="0"/>
    <s v="technology/web"/>
    <x v="0"/>
    <x v="26"/>
    <n v="1"/>
    <x v="2297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x v="485"/>
    <b v="0"/>
    <s v="technology/wearables"/>
    <x v="0"/>
    <x v="1"/>
    <n v="9"/>
    <x v="2298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x v="493"/>
    <b v="1"/>
    <s v="theater/plays"/>
    <x v="6"/>
    <x v="11"/>
    <n v="133"/>
    <x v="733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x v="460"/>
    <b v="1"/>
    <s v="theater/plays"/>
    <x v="6"/>
    <x v="11"/>
    <n v="133"/>
    <x v="2299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x v="487"/>
    <b v="1"/>
    <s v="theater/plays"/>
    <x v="6"/>
    <x v="11"/>
    <n v="132"/>
    <x v="2300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x v="485"/>
    <b v="1"/>
    <s v="theater/plays"/>
    <x v="6"/>
    <x v="11"/>
    <n v="101"/>
    <x v="230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x v="484"/>
    <b v="0"/>
    <s v="theater/plays"/>
    <x v="6"/>
    <x v="11"/>
    <n v="37"/>
    <x v="2302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x v="498"/>
    <b v="0"/>
    <s v="photography/people"/>
    <x v="2"/>
    <x v="36"/>
    <n v="26"/>
    <x v="230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x v="480"/>
    <b v="0"/>
    <s v="theater/plays"/>
    <x v="6"/>
    <x v="11"/>
    <n v="13"/>
    <x v="230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x v="482"/>
    <b v="0"/>
    <s v="photography/photobooks"/>
    <x v="2"/>
    <x v="3"/>
    <n v="14"/>
    <x v="861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x v="498"/>
    <b v="0"/>
    <s v="music/faith"/>
    <x v="7"/>
    <x v="14"/>
    <n v="7"/>
    <x v="2305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x v="345"/>
    <b v="0"/>
    <s v="theater/plays"/>
    <x v="6"/>
    <x v="11"/>
    <n v="11"/>
    <x v="2306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x v="482"/>
    <b v="0"/>
    <s v="publishing/art books"/>
    <x v="1"/>
    <x v="32"/>
    <n v="13"/>
    <x v="431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x v="484"/>
    <b v="0"/>
    <s v="theater/plays"/>
    <x v="6"/>
    <x v="11"/>
    <n v="27"/>
    <x v="1564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x v="493"/>
    <b v="1"/>
    <s v="theater/plays"/>
    <x v="6"/>
    <x v="11"/>
    <n v="130"/>
    <x v="1626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x v="484"/>
    <b v="1"/>
    <s v="theater/plays"/>
    <x v="6"/>
    <x v="11"/>
    <n v="130"/>
    <x v="156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x v="480"/>
    <b v="0"/>
    <s v="theater/spaces"/>
    <x v="6"/>
    <x v="9"/>
    <n v="0"/>
    <x v="2307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x v="417"/>
    <b v="0"/>
    <s v="theater/plays"/>
    <x v="6"/>
    <x v="11"/>
    <n v="16"/>
    <x v="1538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x v="469"/>
    <b v="0"/>
    <s v="music/jazz"/>
    <x v="7"/>
    <x v="33"/>
    <n v="31"/>
    <x v="2308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x v="484"/>
    <b v="0"/>
    <s v="theater/plays"/>
    <x v="6"/>
    <x v="11"/>
    <n v="21"/>
    <x v="2309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x v="485"/>
    <b v="0"/>
    <s v="theater/plays"/>
    <x v="6"/>
    <x v="11"/>
    <n v="32"/>
    <x v="23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x v="427"/>
    <b v="0"/>
    <s v="theater/plays"/>
    <x v="6"/>
    <x v="11"/>
    <n v="32"/>
    <x v="231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x v="469"/>
    <b v="1"/>
    <s v="music/electronic music"/>
    <x v="7"/>
    <x v="13"/>
    <n v="128"/>
    <x v="2312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x v="480"/>
    <b v="0"/>
    <s v="film &amp; video/drama"/>
    <x v="5"/>
    <x v="10"/>
    <n v="1"/>
    <x v="2313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x v="482"/>
    <b v="0"/>
    <s v="film &amp; video/animation"/>
    <x v="5"/>
    <x v="23"/>
    <n v="3"/>
    <x v="2314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x v="397"/>
    <b v="0"/>
    <s v="music/jazz"/>
    <x v="7"/>
    <x v="33"/>
    <n v="18"/>
    <x v="922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x v="411"/>
    <b v="1"/>
    <s v="music/indie rock"/>
    <x v="7"/>
    <x v="12"/>
    <n v="128"/>
    <x v="2031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x v="494"/>
    <b v="0"/>
    <s v="theater/plays"/>
    <x v="6"/>
    <x v="11"/>
    <n v="128"/>
    <x v="2315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x v="407"/>
    <b v="0"/>
    <s v="technology/gadgets"/>
    <x v="0"/>
    <x v="6"/>
    <n v="1"/>
    <x v="231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x v="480"/>
    <b v="0"/>
    <s v="technology/wearables"/>
    <x v="0"/>
    <x v="1"/>
    <n v="1"/>
    <x v="2317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x v="428"/>
    <b v="1"/>
    <s v="theater/spaces"/>
    <x v="6"/>
    <x v="9"/>
    <n v="106"/>
    <x v="23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x v="411"/>
    <b v="1"/>
    <s v="film &amp; video/shorts"/>
    <x v="5"/>
    <x v="27"/>
    <n v="127"/>
    <x v="2319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x v="397"/>
    <b v="0"/>
    <s v="music/faith"/>
    <x v="7"/>
    <x v="14"/>
    <n v="25"/>
    <x v="2320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x v="178"/>
    <b v="1"/>
    <s v="theater/plays"/>
    <x v="6"/>
    <x v="11"/>
    <n v="127"/>
    <x v="2321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x v="427"/>
    <b v="1"/>
    <s v="music/rock"/>
    <x v="7"/>
    <x v="15"/>
    <n v="181"/>
    <x v="2322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x v="494"/>
    <b v="1"/>
    <s v="film &amp; video/shorts"/>
    <x v="5"/>
    <x v="27"/>
    <n v="140"/>
    <x v="232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x v="393"/>
    <b v="1"/>
    <s v="theater/plays"/>
    <x v="6"/>
    <x v="11"/>
    <n v="126"/>
    <x v="2324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x v="495"/>
    <b v="1"/>
    <s v="theater/plays"/>
    <x v="6"/>
    <x v="11"/>
    <n v="126"/>
    <x v="2325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x v="490"/>
    <b v="1"/>
    <s v="film &amp; video/television"/>
    <x v="5"/>
    <x v="16"/>
    <n v="126"/>
    <x v="2062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x v="482"/>
    <b v="1"/>
    <s v="technology/hardware"/>
    <x v="0"/>
    <x v="0"/>
    <n v="127"/>
    <x v="232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x v="460"/>
    <b v="0"/>
    <s v="photography/people"/>
    <x v="2"/>
    <x v="36"/>
    <n v="13"/>
    <x v="1647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x v="417"/>
    <b v="0"/>
    <s v="theater/plays"/>
    <x v="6"/>
    <x v="11"/>
    <n v="21"/>
    <x v="2327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x v="411"/>
    <b v="0"/>
    <s v="theater/plays"/>
    <x v="6"/>
    <x v="11"/>
    <n v="18"/>
    <x v="2328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x v="480"/>
    <b v="0"/>
    <s v="technology/wearables"/>
    <x v="0"/>
    <x v="1"/>
    <n v="3"/>
    <x v="2329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x v="417"/>
    <b v="0"/>
    <s v="theater/plays"/>
    <x v="6"/>
    <x v="11"/>
    <n v="11"/>
    <x v="1686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x v="482"/>
    <b v="0"/>
    <s v="theater/plays"/>
    <x v="6"/>
    <x v="11"/>
    <n v="48"/>
    <x v="2330"/>
  </r>
  <r>
    <n v="1927"/>
    <s v="GBS Detroit Presents Hampshire"/>
    <s v="Hampshire is headed to GBS Detroit."/>
    <x v="260"/>
    <n v="620"/>
    <x v="0"/>
    <x v="0"/>
    <s v="USD"/>
    <n v="1331182740"/>
    <n v="1329856839"/>
    <b v="0"/>
    <x v="397"/>
    <b v="1"/>
    <s v="music/indie rock"/>
    <x v="7"/>
    <x v="12"/>
    <n v="103"/>
    <x v="2331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x v="485"/>
    <b v="1"/>
    <s v="music/rock"/>
    <x v="7"/>
    <x v="15"/>
    <n v="124"/>
    <x v="2332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x v="478"/>
    <b v="1"/>
    <s v="theater/plays"/>
    <x v="6"/>
    <x v="11"/>
    <n v="124"/>
    <x v="2333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x v="498"/>
    <b v="1"/>
    <s v="technology/hardware"/>
    <x v="0"/>
    <x v="0"/>
    <n v="103"/>
    <x v="2146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x v="498"/>
    <b v="0"/>
    <s v="theater/plays"/>
    <x v="6"/>
    <x v="11"/>
    <n v="61"/>
    <x v="2334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x v="428"/>
    <b v="0"/>
    <s v="theater/spaces"/>
    <x v="6"/>
    <x v="9"/>
    <n v="2"/>
    <x v="2335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x v="484"/>
    <b v="1"/>
    <s v="music/indie rock"/>
    <x v="7"/>
    <x v="12"/>
    <n v="102"/>
    <x v="2336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x v="494"/>
    <b v="1"/>
    <s v="theater/plays"/>
    <x v="6"/>
    <x v="11"/>
    <n v="122"/>
    <x v="2337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x v="498"/>
    <b v="1"/>
    <s v="theater/plays"/>
    <x v="6"/>
    <x v="11"/>
    <n v="122"/>
    <x v="2338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x v="492"/>
    <b v="0"/>
    <s v="games/video games"/>
    <x v="3"/>
    <x v="18"/>
    <n v="2"/>
    <x v="2339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x v="485"/>
    <b v="1"/>
    <s v="music/indie rock"/>
    <x v="7"/>
    <x v="12"/>
    <n v="121"/>
    <x v="2340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x v="487"/>
    <b v="1"/>
    <s v="theater/plays"/>
    <x v="6"/>
    <x v="11"/>
    <n v="121"/>
    <x v="1640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x v="498"/>
    <b v="0"/>
    <s v="theater/spaces"/>
    <x v="6"/>
    <x v="9"/>
    <n v="0"/>
    <x v="234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x v="460"/>
    <b v="1"/>
    <s v="theater/plays"/>
    <x v="6"/>
    <x v="11"/>
    <n v="242"/>
    <x v="2342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x v="484"/>
    <b v="1"/>
    <s v="theater/plays"/>
    <x v="6"/>
    <x v="11"/>
    <n v="242"/>
    <x v="2343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x v="417"/>
    <b v="0"/>
    <s v="games/video games"/>
    <x v="3"/>
    <x v="18"/>
    <n v="6"/>
    <x v="2344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x v="493"/>
    <b v="1"/>
    <s v="film &amp; video/documentary"/>
    <x v="5"/>
    <x v="8"/>
    <n v="100"/>
    <x v="2345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x v="495"/>
    <b v="0"/>
    <s v="publishing/translations"/>
    <x v="1"/>
    <x v="31"/>
    <n v="3"/>
    <x v="1319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x v="494"/>
    <b v="1"/>
    <s v="film &amp; video/television"/>
    <x v="5"/>
    <x v="16"/>
    <n v="100"/>
    <x v="2346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x v="482"/>
    <b v="1"/>
    <s v="film &amp; video/shorts"/>
    <x v="5"/>
    <x v="27"/>
    <n v="120"/>
    <x v="1338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x v="484"/>
    <b v="1"/>
    <s v="film &amp; video/documentary"/>
    <x v="5"/>
    <x v="8"/>
    <n v="120"/>
    <x v="2058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x v="411"/>
    <b v="1"/>
    <s v="games/tabletop games"/>
    <x v="3"/>
    <x v="5"/>
    <n v="299"/>
    <x v="234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x v="487"/>
    <b v="1"/>
    <s v="publishing/nonfiction"/>
    <x v="1"/>
    <x v="17"/>
    <n v="238"/>
    <x v="2348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x v="493"/>
    <b v="1"/>
    <s v="theater/plays"/>
    <x v="6"/>
    <x v="11"/>
    <n v="169"/>
    <x v="1753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x v="478"/>
    <b v="1"/>
    <s v="theater/plays"/>
    <x v="6"/>
    <x v="11"/>
    <n v="108"/>
    <x v="2349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x v="495"/>
    <b v="0"/>
    <s v="photography/photobooks"/>
    <x v="2"/>
    <x v="3"/>
    <n v="3"/>
    <x v="235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x v="493"/>
    <b v="0"/>
    <s v="technology/web"/>
    <x v="0"/>
    <x v="26"/>
    <n v="4"/>
    <x v="2351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x v="480"/>
    <b v="0"/>
    <s v="technology/wearables"/>
    <x v="0"/>
    <x v="1"/>
    <n v="0"/>
    <x v="856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x v="492"/>
    <b v="0"/>
    <s v="theater/musical"/>
    <x v="6"/>
    <x v="19"/>
    <n v="12"/>
    <x v="2352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x v="465"/>
    <b v="0"/>
    <s v="theater/spaces"/>
    <x v="6"/>
    <x v="9"/>
    <n v="20"/>
    <x v="2353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x v="300"/>
    <b v="1"/>
    <s v="music/rock"/>
    <x v="7"/>
    <x v="15"/>
    <n v="167"/>
    <x v="2354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x v="465"/>
    <b v="0"/>
    <s v="games/mobile games"/>
    <x v="3"/>
    <x v="28"/>
    <n v="2"/>
    <x v="543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x v="428"/>
    <b v="0"/>
    <s v="food/food trucks"/>
    <x v="4"/>
    <x v="29"/>
    <n v="3"/>
    <x v="431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x v="490"/>
    <b v="1"/>
    <s v="theater/plays"/>
    <x v="6"/>
    <x v="11"/>
    <n v="105"/>
    <x v="225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x v="493"/>
    <b v="0"/>
    <s v="theater/plays"/>
    <x v="6"/>
    <x v="11"/>
    <n v="29"/>
    <x v="2355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x v="495"/>
    <b v="0"/>
    <s v="film &amp; video/animation"/>
    <x v="5"/>
    <x v="23"/>
    <n v="10"/>
    <x v="2356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x v="493"/>
    <b v="0"/>
    <s v="publishing/children's books"/>
    <x v="1"/>
    <x v="39"/>
    <n v="14"/>
    <x v="2357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x v="484"/>
    <b v="1"/>
    <s v="theater/plays"/>
    <x v="6"/>
    <x v="11"/>
    <n v="114"/>
    <x v="2358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x v="478"/>
    <b v="1"/>
    <s v="theater/plays"/>
    <x v="6"/>
    <x v="11"/>
    <n v="114"/>
    <x v="2359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x v="482"/>
    <b v="1"/>
    <s v="theater/plays"/>
    <x v="6"/>
    <x v="11"/>
    <n v="228"/>
    <x v="2360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x v="480"/>
    <b v="0"/>
    <s v="theater/plays"/>
    <x v="6"/>
    <x v="11"/>
    <n v="9"/>
    <x v="236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x v="182"/>
    <b v="1"/>
    <s v="theater/musical"/>
    <x v="6"/>
    <x v="19"/>
    <n v="113"/>
    <x v="182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x v="380"/>
    <b v="1"/>
    <s v="film &amp; video/shorts"/>
    <x v="5"/>
    <x v="27"/>
    <n v="113"/>
    <x v="2362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x v="184"/>
    <b v="1"/>
    <s v="music/pop"/>
    <x v="7"/>
    <x v="22"/>
    <n v="113"/>
    <x v="2363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x v="397"/>
    <b v="0"/>
    <s v="theater/plays"/>
    <x v="6"/>
    <x v="11"/>
    <n v="28"/>
    <x v="228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x v="397"/>
    <b v="0"/>
    <s v="games/video games"/>
    <x v="3"/>
    <x v="18"/>
    <n v="0"/>
    <x v="2364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x v="428"/>
    <b v="0"/>
    <s v="music/faith"/>
    <x v="7"/>
    <x v="14"/>
    <n v="10"/>
    <x v="2365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x v="482"/>
    <b v="0"/>
    <s v="film &amp; video/drama"/>
    <x v="5"/>
    <x v="10"/>
    <n v="22"/>
    <x v="762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x v="493"/>
    <b v="1"/>
    <s v="music/indie rock"/>
    <x v="7"/>
    <x v="12"/>
    <n v="124"/>
    <x v="2366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x v="467"/>
    <b v="1"/>
    <s v="theater/plays"/>
    <x v="6"/>
    <x v="11"/>
    <n v="159"/>
    <x v="2367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x v="397"/>
    <b v="1"/>
    <s v="music/rock"/>
    <x v="7"/>
    <x v="15"/>
    <n v="185"/>
    <x v="2368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x v="495"/>
    <b v="0"/>
    <s v="photography/photobooks"/>
    <x v="2"/>
    <x v="3"/>
    <n v="11"/>
    <x v="2369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x v="482"/>
    <b v="0"/>
    <s v="technology/wearables"/>
    <x v="0"/>
    <x v="1"/>
    <n v="28"/>
    <x v="2370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x v="493"/>
    <b v="1"/>
    <s v="music/rock"/>
    <x v="7"/>
    <x v="15"/>
    <n v="110"/>
    <x v="2371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x v="498"/>
    <b v="0"/>
    <s v="theater/plays"/>
    <x v="6"/>
    <x v="11"/>
    <n v="5"/>
    <x v="2372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x v="417"/>
    <b v="0"/>
    <s v="theater/plays"/>
    <x v="6"/>
    <x v="11"/>
    <n v="11"/>
    <x v="237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x v="484"/>
    <b v="0"/>
    <s v="publishing/children's books"/>
    <x v="1"/>
    <x v="39"/>
    <n v="11"/>
    <x v="2374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x v="397"/>
    <b v="1"/>
    <s v="music/rock"/>
    <x v="7"/>
    <x v="15"/>
    <n v="110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x v="482"/>
    <b v="1"/>
    <s v="theater/plays"/>
    <x v="6"/>
    <x v="11"/>
    <n v="110"/>
    <x v="2375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x v="485"/>
    <b v="1"/>
    <s v="food/small batch"/>
    <x v="4"/>
    <x v="7"/>
    <n v="182"/>
    <x v="1133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x v="182"/>
    <b v="1"/>
    <s v="theater/plays"/>
    <x v="6"/>
    <x v="11"/>
    <n v="109"/>
    <x v="90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x v="427"/>
    <b v="1"/>
    <s v="music/rock"/>
    <x v="7"/>
    <x v="15"/>
    <n v="156"/>
    <x v="2376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x v="178"/>
    <b v="1"/>
    <s v="music/metal"/>
    <x v="7"/>
    <x v="20"/>
    <n v="218"/>
    <x v="2377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x v="484"/>
    <b v="0"/>
    <s v="theater/plays"/>
    <x v="6"/>
    <x v="11"/>
    <n v="27"/>
    <x v="1599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x v="428"/>
    <b v="0"/>
    <s v="theater/plays"/>
    <x v="6"/>
    <x v="11"/>
    <n v="5"/>
    <x v="2378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x v="485"/>
    <b v="0"/>
    <s v="theater/plays"/>
    <x v="6"/>
    <x v="11"/>
    <n v="108"/>
    <x v="2106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x v="485"/>
    <b v="1"/>
    <s v="theater/plays"/>
    <x v="6"/>
    <x v="11"/>
    <n v="108"/>
    <x v="21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x v="182"/>
    <b v="1"/>
    <s v="theater/plays"/>
    <x v="6"/>
    <x v="11"/>
    <n v="107"/>
    <x v="1919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x v="428"/>
    <b v="1"/>
    <s v="theater/plays"/>
    <x v="6"/>
    <x v="11"/>
    <n v="106"/>
    <x v="2379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x v="417"/>
    <b v="0"/>
    <s v="food/food trucks"/>
    <x v="4"/>
    <x v="29"/>
    <n v="9"/>
    <x v="488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x v="397"/>
    <b v="0"/>
    <s v="food/food trucks"/>
    <x v="4"/>
    <x v="29"/>
    <n v="11"/>
    <x v="238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x v="480"/>
    <b v="1"/>
    <s v="theater/plays"/>
    <x v="6"/>
    <x v="11"/>
    <n v="106"/>
    <x v="238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x v="460"/>
    <b v="1"/>
    <s v="theater/plays"/>
    <x v="6"/>
    <x v="11"/>
    <n v="105"/>
    <x v="2382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x v="397"/>
    <b v="0"/>
    <s v="theater/plays"/>
    <x v="6"/>
    <x v="11"/>
    <n v="11"/>
    <x v="1315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x v="367"/>
    <b v="1"/>
    <s v="film &amp; video/television"/>
    <x v="5"/>
    <x v="16"/>
    <n v="105"/>
    <x v="2383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x v="480"/>
    <b v="1"/>
    <s v="theater/musical"/>
    <x v="6"/>
    <x v="19"/>
    <n v="105"/>
    <x v="1319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x v="487"/>
    <b v="1"/>
    <s v="theater/plays"/>
    <x v="6"/>
    <x v="11"/>
    <n v="175"/>
    <x v="2384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x v="428"/>
    <b v="0"/>
    <s v="theater/spaces"/>
    <x v="6"/>
    <x v="9"/>
    <n v="5"/>
    <x v="2385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x v="495"/>
    <b v="0"/>
    <s v="music/jazz"/>
    <x v="7"/>
    <x v="33"/>
    <n v="3"/>
    <x v="431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x v="397"/>
    <b v="0"/>
    <s v="theater/plays"/>
    <x v="6"/>
    <x v="11"/>
    <n v="3"/>
    <x v="2386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x v="485"/>
    <b v="1"/>
    <s v="music/rock"/>
    <x v="7"/>
    <x v="15"/>
    <n v="104"/>
    <x v="2387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x v="397"/>
    <b v="1"/>
    <s v="music/rock"/>
    <x v="7"/>
    <x v="15"/>
    <n v="104"/>
    <x v="2386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x v="428"/>
    <b v="1"/>
    <s v="theater/plays"/>
    <x v="6"/>
    <x v="11"/>
    <n v="104"/>
    <x v="1579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x v="182"/>
    <b v="1"/>
    <s v="music/rock"/>
    <x v="7"/>
    <x v="15"/>
    <n v="104"/>
    <x v="1929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x v="482"/>
    <b v="1"/>
    <s v="music/indie rock"/>
    <x v="7"/>
    <x v="12"/>
    <n v="103"/>
    <x v="2028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x v="345"/>
    <b v="0"/>
    <s v="photography/photobooks"/>
    <x v="2"/>
    <x v="3"/>
    <n v="2"/>
    <x v="2388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x v="496"/>
    <b v="0"/>
    <s v="photography/people"/>
    <x v="2"/>
    <x v="36"/>
    <n v="17"/>
    <x v="2389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x v="345"/>
    <b v="0"/>
    <s v="publishing/art books"/>
    <x v="1"/>
    <x v="32"/>
    <n v="5"/>
    <x v="2390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x v="411"/>
    <b v="1"/>
    <s v="theater/plays"/>
    <x v="6"/>
    <x v="11"/>
    <n v="202"/>
    <x v="2391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x v="482"/>
    <b v="0"/>
    <s v="theater/plays"/>
    <x v="6"/>
    <x v="11"/>
    <n v="20"/>
    <x v="1437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x v="494"/>
    <b v="1"/>
    <s v="theater/plays"/>
    <x v="6"/>
    <x v="11"/>
    <n v="144"/>
    <x v="2392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x v="490"/>
    <b v="1"/>
    <s v="theater/plays"/>
    <x v="6"/>
    <x v="11"/>
    <n v="101"/>
    <x v="2393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x v="498"/>
    <b v="0"/>
    <s v="technology/wearables"/>
    <x v="0"/>
    <x v="1"/>
    <n v="1"/>
    <x v="2394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x v="485"/>
    <b v="1"/>
    <s v="film &amp; video/shorts"/>
    <x v="5"/>
    <x v="27"/>
    <n v="100"/>
    <x v="2395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x v="495"/>
    <b v="1"/>
    <s v="theater/plays"/>
    <x v="6"/>
    <x v="11"/>
    <n v="100"/>
    <x v="2396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x v="497"/>
    <b v="0"/>
    <s v="theater/musical"/>
    <x v="6"/>
    <x v="19"/>
    <n v="1"/>
    <x v="872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x v="411"/>
    <b v="0"/>
    <s v="theater/plays"/>
    <x v="6"/>
    <x v="11"/>
    <n v="9"/>
    <x v="2397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x v="480"/>
    <b v="1"/>
    <s v="film &amp; video/shorts"/>
    <x v="5"/>
    <x v="27"/>
    <n v="100"/>
    <x v="2169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x v="497"/>
    <b v="0"/>
    <s v="film &amp; video/science fiction"/>
    <x v="5"/>
    <x v="21"/>
    <n v="100"/>
    <x v="87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x v="345"/>
    <b v="1"/>
    <s v="theater/musical"/>
    <x v="6"/>
    <x v="19"/>
    <n v="100"/>
    <x v="2266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x v="495"/>
    <b v="1"/>
    <s v="theater/spaces"/>
    <x v="6"/>
    <x v="9"/>
    <n v="100"/>
    <x v="1356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x v="417"/>
    <b v="1"/>
    <s v="theater/plays"/>
    <x v="6"/>
    <x v="11"/>
    <n v="100"/>
    <x v="2171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x v="428"/>
    <b v="1"/>
    <s v="theater/plays"/>
    <x v="6"/>
    <x v="11"/>
    <n v="100"/>
    <x v="1959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x v="484"/>
    <b v="1"/>
    <s v="theater/plays"/>
    <x v="6"/>
    <x v="11"/>
    <n v="100"/>
    <x v="2167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x v="411"/>
    <b v="1"/>
    <s v="theater/plays"/>
    <x v="6"/>
    <x v="11"/>
    <n v="100"/>
    <x v="2397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x v="498"/>
    <b v="1"/>
    <s v="theater/musical"/>
    <x v="6"/>
    <x v="19"/>
    <n v="100"/>
    <x v="2398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x v="490"/>
    <b v="1"/>
    <s v="music/rock"/>
    <x v="7"/>
    <x v="15"/>
    <n v="143"/>
    <x v="1647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x v="411"/>
    <b v="0"/>
    <s v="theater/plays"/>
    <x v="6"/>
    <x v="11"/>
    <n v="17"/>
    <x v="780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x v="483"/>
    <b v="1"/>
    <s v="technology/space exploration"/>
    <x v="0"/>
    <x v="4"/>
    <n v="164"/>
    <x v="2399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x v="498"/>
    <b v="0"/>
    <s v="theater/plays"/>
    <x v="6"/>
    <x v="11"/>
    <n v="2"/>
    <x v="2400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x v="493"/>
    <b v="0"/>
    <s v="theater/plays"/>
    <x v="6"/>
    <x v="11"/>
    <n v="10"/>
    <x v="240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x v="428"/>
    <b v="0"/>
    <s v="music/faith"/>
    <x v="7"/>
    <x v="14"/>
    <n v="10"/>
    <x v="2402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x v="495"/>
    <b v="0"/>
    <s v="technology/wearables"/>
    <x v="0"/>
    <x v="1"/>
    <n v="2"/>
    <x v="2403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x v="397"/>
    <b v="1"/>
    <s v="theater/plays"/>
    <x v="6"/>
    <x v="11"/>
    <n v="108"/>
    <x v="2404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x v="411"/>
    <b v="1"/>
    <s v="theater/plays"/>
    <x v="6"/>
    <x v="11"/>
    <n v="138"/>
    <x v="2405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x v="489"/>
    <b v="0"/>
    <s v="technology/wearables"/>
    <x v="0"/>
    <x v="1"/>
    <n v="1"/>
    <x v="2406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x v="495"/>
    <b v="0"/>
    <s v="theater/musical"/>
    <x v="6"/>
    <x v="19"/>
    <n v="5"/>
    <x v="2407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x v="495"/>
    <b v="0"/>
    <s v="technology/wearables"/>
    <x v="0"/>
    <x v="1"/>
    <n v="12"/>
    <x v="1338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x v="417"/>
    <b v="0"/>
    <s v="film &amp; video/animation"/>
    <x v="5"/>
    <x v="23"/>
    <n v="64"/>
    <x v="2408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x v="494"/>
    <b v="0"/>
    <s v="games/video games"/>
    <x v="3"/>
    <x v="18"/>
    <n v="10"/>
    <x v="2409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x v="345"/>
    <b v="0"/>
    <s v="theater/spaces"/>
    <x v="6"/>
    <x v="9"/>
    <n v="12"/>
    <x v="241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x v="467"/>
    <b v="1"/>
    <s v="theater/plays"/>
    <x v="6"/>
    <x v="11"/>
    <n v="149"/>
    <x v="2411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x v="489"/>
    <b v="0"/>
    <s v="technology/wearables"/>
    <x v="0"/>
    <x v="1"/>
    <n v="0"/>
    <x v="2412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x v="493"/>
    <b v="0"/>
    <s v="theater/plays"/>
    <x v="6"/>
    <x v="11"/>
    <n v="5"/>
    <x v="2198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x v="495"/>
    <b v="0"/>
    <s v="technology/web"/>
    <x v="0"/>
    <x v="26"/>
    <n v="1"/>
    <x v="241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x v="493"/>
    <b v="1"/>
    <s v="music/rock"/>
    <x v="7"/>
    <x v="15"/>
    <n v="116"/>
    <x v="2414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x v="345"/>
    <b v="0"/>
    <s v="food/food trucks"/>
    <x v="4"/>
    <x v="29"/>
    <n v="2"/>
    <x v="125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x v="493"/>
    <b v="0"/>
    <s v="food/food trucks"/>
    <x v="4"/>
    <x v="29"/>
    <n v="3"/>
    <x v="2415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x v="417"/>
    <b v="0"/>
    <s v="theater/plays"/>
    <x v="6"/>
    <x v="11"/>
    <n v="8"/>
    <x v="213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x v="478"/>
    <b v="1"/>
    <s v="film &amp; video/shorts"/>
    <x v="5"/>
    <x v="27"/>
    <n v="131"/>
    <x v="1404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x v="182"/>
    <b v="1"/>
    <s v="film &amp; video/shorts"/>
    <x v="5"/>
    <x v="27"/>
    <n v="153"/>
    <x v="2416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x v="182"/>
    <b v="1"/>
    <s v="theater/plays"/>
    <x v="6"/>
    <x v="11"/>
    <n v="184"/>
    <x v="2416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x v="428"/>
    <b v="0"/>
    <s v="theater/musical"/>
    <x v="6"/>
    <x v="19"/>
    <n v="30"/>
    <x v="2417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x v="484"/>
    <b v="0"/>
    <s v="theater/plays"/>
    <x v="6"/>
    <x v="11"/>
    <n v="2"/>
    <x v="2418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x v="484"/>
    <b v="0"/>
    <s v="theater/plays"/>
    <x v="6"/>
    <x v="11"/>
    <n v="38"/>
    <x v="2418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x v="182"/>
    <b v="0"/>
    <s v="theater/musical"/>
    <x v="6"/>
    <x v="19"/>
    <n v="3"/>
    <x v="241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x v="397"/>
    <b v="0"/>
    <s v="theater/spaces"/>
    <x v="6"/>
    <x v="9"/>
    <n v="3"/>
    <x v="242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x v="480"/>
    <b v="0"/>
    <s v="theater/plays"/>
    <x v="6"/>
    <x v="11"/>
    <n v="18"/>
    <x v="2197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x v="182"/>
    <b v="1"/>
    <s v="theater/plays"/>
    <x v="6"/>
    <x v="11"/>
    <n v="113"/>
    <x v="242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x v="482"/>
    <b v="0"/>
    <s v="publishing/translations"/>
    <x v="1"/>
    <x v="31"/>
    <n v="7"/>
    <x v="187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x v="397"/>
    <b v="0"/>
    <s v="publishing/fiction"/>
    <x v="1"/>
    <x v="35"/>
    <n v="9"/>
    <x v="2422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x v="482"/>
    <b v="0"/>
    <s v="theater/plays"/>
    <x v="6"/>
    <x v="11"/>
    <n v="18"/>
    <x v="2186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x v="487"/>
    <b v="1"/>
    <s v="theater/plays"/>
    <x v="6"/>
    <x v="11"/>
    <n v="110"/>
    <x v="242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x v="428"/>
    <b v="0"/>
    <s v="theater/plays"/>
    <x v="6"/>
    <x v="11"/>
    <n v="22"/>
    <x v="242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x v="498"/>
    <b v="0"/>
    <s v="technology/web"/>
    <x v="0"/>
    <x v="26"/>
    <n v="4"/>
    <x v="676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x v="482"/>
    <b v="0"/>
    <s v="film &amp; video/drama"/>
    <x v="5"/>
    <x v="10"/>
    <n v="16"/>
    <x v="2052"/>
  </r>
  <r>
    <n v="819"/>
    <s v="Winter Tour"/>
    <s v="We are touring the Southeast in support of our new EP"/>
    <x v="272"/>
    <n v="435"/>
    <x v="0"/>
    <x v="0"/>
    <s v="USD"/>
    <n v="1387601040"/>
    <n v="1386806254"/>
    <b v="0"/>
    <x v="484"/>
    <b v="1"/>
    <s v="music/rock"/>
    <x v="7"/>
    <x v="15"/>
    <n v="109"/>
    <x v="2425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x v="489"/>
    <b v="0"/>
    <s v="technology/gadgets"/>
    <x v="0"/>
    <x v="6"/>
    <n v="2"/>
    <x v="242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x v="417"/>
    <b v="0"/>
    <s v="film &amp; video/animation"/>
    <x v="5"/>
    <x v="23"/>
    <n v="1"/>
    <x v="242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x v="493"/>
    <b v="0"/>
    <s v="theater/plays"/>
    <x v="6"/>
    <x v="11"/>
    <n v="34"/>
    <x v="2428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x v="482"/>
    <b v="0"/>
    <s v="theater/spaces"/>
    <x v="6"/>
    <x v="9"/>
    <n v="57"/>
    <x v="2366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x v="428"/>
    <b v="1"/>
    <s v="food/small batch"/>
    <x v="4"/>
    <x v="7"/>
    <n v="108"/>
    <x v="242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x v="484"/>
    <b v="1"/>
    <s v="theater/plays"/>
    <x v="6"/>
    <x v="11"/>
    <n v="129"/>
    <x v="2430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x v="490"/>
    <b v="1"/>
    <s v="theater/plays"/>
    <x v="6"/>
    <x v="11"/>
    <n v="143"/>
    <x v="661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x v="480"/>
    <b v="0"/>
    <s v="theater/plays"/>
    <x v="6"/>
    <x v="11"/>
    <n v="28"/>
    <x v="1623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x v="495"/>
    <b v="0"/>
    <s v="technology/web"/>
    <x v="0"/>
    <x v="26"/>
    <n v="0"/>
    <x v="390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x v="428"/>
    <b v="0"/>
    <s v="theater/musical"/>
    <x v="6"/>
    <x v="19"/>
    <n v="9"/>
    <x v="2431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x v="480"/>
    <b v="0"/>
    <s v="games/mobile games"/>
    <x v="3"/>
    <x v="28"/>
    <n v="0"/>
    <x v="243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x v="492"/>
    <b v="0"/>
    <s v="games/video games"/>
    <x v="3"/>
    <x v="18"/>
    <n v="5"/>
    <x v="243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x v="495"/>
    <b v="0"/>
    <s v="theater/plays"/>
    <x v="6"/>
    <x v="11"/>
    <n v="24"/>
    <x v="243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x v="428"/>
    <b v="1"/>
    <s v="music/electronic music"/>
    <x v="7"/>
    <x v="13"/>
    <n v="101"/>
    <x v="203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x v="495"/>
    <b v="1"/>
    <s v="film &amp; video/shorts"/>
    <x v="5"/>
    <x v="27"/>
    <n v="106"/>
    <x v="243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x v="178"/>
    <b v="1"/>
    <s v="music/electronic music"/>
    <x v="7"/>
    <x v="13"/>
    <n v="383"/>
    <x v="243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x v="489"/>
    <b v="1"/>
    <s v="theater/plays"/>
    <x v="6"/>
    <x v="11"/>
    <n v="210"/>
    <x v="147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x v="489"/>
    <b v="0"/>
    <s v="publishing/translations"/>
    <x v="1"/>
    <x v="31"/>
    <n v="8"/>
    <x v="2436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x v="484"/>
    <b v="0"/>
    <s v="theater/plays"/>
    <x v="6"/>
    <x v="11"/>
    <n v="42"/>
    <x v="2437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x v="494"/>
    <b v="1"/>
    <s v="music/indie rock"/>
    <x v="7"/>
    <x v="12"/>
    <n v="104"/>
    <x v="2438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x v="495"/>
    <b v="0"/>
    <s v="film &amp; video/animation"/>
    <x v="5"/>
    <x v="23"/>
    <n v="14"/>
    <x v="1252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x v="480"/>
    <b v="0"/>
    <s v="theater/plays"/>
    <x v="6"/>
    <x v="11"/>
    <n v="7"/>
    <x v="2439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x v="495"/>
    <b v="0"/>
    <s v="technology/wearables"/>
    <x v="0"/>
    <x v="1"/>
    <n v="2"/>
    <x v="244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x v="497"/>
    <b v="0"/>
    <s v="games/video games"/>
    <x v="3"/>
    <x v="18"/>
    <n v="1"/>
    <x v="2441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x v="482"/>
    <b v="0"/>
    <s v="theater/plays"/>
    <x v="6"/>
    <x v="11"/>
    <n v="24"/>
    <x v="2420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x v="495"/>
    <b v="1"/>
    <s v="film &amp; video/television"/>
    <x v="5"/>
    <x v="16"/>
    <n v="117"/>
    <x v="2442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x v="174"/>
    <b v="1"/>
    <s v="theater/plays"/>
    <x v="6"/>
    <x v="11"/>
    <n v="136"/>
    <x v="2443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x v="428"/>
    <b v="0"/>
    <s v="technology/wearables"/>
    <x v="0"/>
    <x v="1"/>
    <n v="1"/>
    <x v="2444"/>
  </r>
  <r>
    <n v="2150"/>
    <s v="The Unknown Door"/>
    <s v="A pixel styled open world detective game."/>
    <x v="6"/>
    <n v="405"/>
    <x v="2"/>
    <x v="2"/>
    <s v="NOK"/>
    <n v="1468392599"/>
    <n v="1465800599"/>
    <b v="0"/>
    <x v="489"/>
    <b v="0"/>
    <s v="games/video games"/>
    <x v="3"/>
    <x v="18"/>
    <n v="1"/>
    <x v="2445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x v="467"/>
    <b v="0"/>
    <s v="technology/wearables"/>
    <x v="0"/>
    <x v="1"/>
    <n v="3"/>
    <x v="2446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x v="496"/>
    <b v="0"/>
    <s v="publishing/translations"/>
    <x v="1"/>
    <x v="31"/>
    <n v="8"/>
    <x v="2447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x v="496"/>
    <b v="0"/>
    <s v="film &amp; video/science fiction"/>
    <x v="5"/>
    <x v="21"/>
    <n v="13"/>
    <x v="2447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x v="489"/>
    <b v="0"/>
    <s v="theater/musical"/>
    <x v="6"/>
    <x v="19"/>
    <n v="4"/>
    <x v="797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x v="493"/>
    <b v="0"/>
    <s v="film &amp; video/drama"/>
    <x v="5"/>
    <x v="10"/>
    <n v="33"/>
    <x v="2448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x v="496"/>
    <b v="0"/>
    <s v="film &amp; video/drama"/>
    <x v="5"/>
    <x v="10"/>
    <n v="40"/>
    <x v="445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x v="485"/>
    <b v="1"/>
    <s v="music/indie rock"/>
    <x v="7"/>
    <x v="12"/>
    <n v="133"/>
    <x v="2449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x v="498"/>
    <b v="0"/>
    <s v="film &amp; video/animation"/>
    <x v="5"/>
    <x v="23"/>
    <n v="1"/>
    <x v="1794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x v="345"/>
    <b v="0"/>
    <s v="publishing/fiction"/>
    <x v="1"/>
    <x v="35"/>
    <n v="3"/>
    <x v="1377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x v="496"/>
    <b v="0"/>
    <s v="theater/plays"/>
    <x v="6"/>
    <x v="11"/>
    <n v="11"/>
    <x v="2450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x v="345"/>
    <b v="0"/>
    <s v="theater/plays"/>
    <x v="6"/>
    <x v="11"/>
    <n v="16"/>
    <x v="1377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x v="493"/>
    <b v="1"/>
    <s v="theater/plays"/>
    <x v="6"/>
    <x v="11"/>
    <n v="100"/>
    <x v="2451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x v="496"/>
    <b v="0"/>
    <s v="theater/plays"/>
    <x v="6"/>
    <x v="11"/>
    <n v="12"/>
    <x v="85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x v="480"/>
    <b v="0"/>
    <s v="film &amp; video/animation"/>
    <x v="5"/>
    <x v="23"/>
    <n v="1"/>
    <x v="245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x v="493"/>
    <b v="1"/>
    <s v="music/classical music"/>
    <x v="7"/>
    <x v="25"/>
    <n v="156"/>
    <x v="2453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x v="345"/>
    <b v="0"/>
    <s v="theater/plays"/>
    <x v="6"/>
    <x v="11"/>
    <n v="19"/>
    <x v="299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x v="484"/>
    <b v="1"/>
    <s v="theater/plays"/>
    <x v="6"/>
    <x v="11"/>
    <n v="128"/>
    <x v="2283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x v="417"/>
    <b v="0"/>
    <s v="photography/people"/>
    <x v="2"/>
    <x v="36"/>
    <n v="5"/>
    <x v="2454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x v="182"/>
    <b v="1"/>
    <s v="theater/plays"/>
    <x v="6"/>
    <x v="11"/>
    <n v="127"/>
    <x v="2455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x v="428"/>
    <b v="0"/>
    <s v="photography/photobooks"/>
    <x v="2"/>
    <x v="3"/>
    <n v="11"/>
    <x v="2081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x v="495"/>
    <b v="0"/>
    <s v="publishing/children's books"/>
    <x v="1"/>
    <x v="39"/>
    <n v="19"/>
    <x v="2456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x v="480"/>
    <b v="0"/>
    <s v="film &amp; video/drama"/>
    <x v="5"/>
    <x v="10"/>
    <n v="58"/>
    <x v="2457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x v="428"/>
    <b v="0"/>
    <s v="technology/wearables"/>
    <x v="0"/>
    <x v="1"/>
    <n v="1"/>
    <x v="2458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x v="480"/>
    <b v="0"/>
    <s v="theater/spaces"/>
    <x v="6"/>
    <x v="9"/>
    <n v="0"/>
    <x v="245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x v="428"/>
    <b v="1"/>
    <s v="film &amp; video/documentary"/>
    <x v="5"/>
    <x v="8"/>
    <n v="125"/>
    <x v="637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x v="489"/>
    <b v="0"/>
    <s v="theater/plays"/>
    <x v="6"/>
    <x v="11"/>
    <n v="4"/>
    <x v="246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428"/>
    <b v="0"/>
    <s v="music/jazz"/>
    <x v="7"/>
    <x v="33"/>
    <n v="6"/>
    <x v="2171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x v="480"/>
    <b v="1"/>
    <s v="publishing/nonfiction"/>
    <x v="1"/>
    <x v="17"/>
    <n v="125"/>
    <x v="2461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x v="428"/>
    <b v="1"/>
    <s v="theater/plays"/>
    <x v="6"/>
    <x v="11"/>
    <n v="150"/>
    <x v="2171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x v="460"/>
    <b v="1"/>
    <s v="theater/spaces"/>
    <x v="6"/>
    <x v="9"/>
    <n v="124"/>
    <x v="2462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x v="495"/>
    <b v="1"/>
    <s v="theater/plays"/>
    <x v="6"/>
    <x v="11"/>
    <n v="123"/>
    <x v="1739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x v="428"/>
    <b v="0"/>
    <s v="photography/places"/>
    <x v="2"/>
    <x v="34"/>
    <n v="7"/>
    <x v="1913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x v="496"/>
    <b v="0"/>
    <s v="theater/plays"/>
    <x v="6"/>
    <x v="11"/>
    <n v="7"/>
    <x v="2463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x v="397"/>
    <b v="0"/>
    <s v="games/mobile games"/>
    <x v="3"/>
    <x v="28"/>
    <n v="10"/>
    <x v="1004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x v="498"/>
    <b v="0"/>
    <s v="film &amp; video/drama"/>
    <x v="5"/>
    <x v="10"/>
    <n v="1"/>
    <x v="2464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x v="345"/>
    <b v="0"/>
    <s v="publishing/fiction"/>
    <x v="1"/>
    <x v="35"/>
    <n v="2"/>
    <x v="1338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x v="182"/>
    <b v="0"/>
    <s v="music/faith"/>
    <x v="7"/>
    <x v="14"/>
    <n v="103"/>
    <x v="2465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x v="482"/>
    <b v="0"/>
    <s v="film &amp; video/science fiction"/>
    <x v="5"/>
    <x v="21"/>
    <n v="1"/>
    <x v="2466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x v="496"/>
    <b v="0"/>
    <s v="technology/space exploration"/>
    <x v="0"/>
    <x v="4"/>
    <n v="1"/>
    <x v="2467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x v="484"/>
    <b v="0"/>
    <s v="theater/plays"/>
    <x v="6"/>
    <x v="11"/>
    <n v="18"/>
    <x v="2468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x v="345"/>
    <b v="1"/>
    <s v="theater/plays"/>
    <x v="6"/>
    <x v="11"/>
    <n v="101"/>
    <x v="2469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x v="484"/>
    <b v="1"/>
    <s v="technology/space exploration"/>
    <x v="0"/>
    <x v="4"/>
    <n v="102"/>
    <x v="247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x v="428"/>
    <b v="0"/>
    <s v="publishing/fiction"/>
    <x v="1"/>
    <x v="35"/>
    <n v="70"/>
    <x v="2471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x v="482"/>
    <b v="1"/>
    <s v="theater/musical"/>
    <x v="6"/>
    <x v="19"/>
    <n v="100"/>
    <x v="2472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x v="498"/>
    <b v="0"/>
    <s v="technology/web"/>
    <x v="0"/>
    <x v="26"/>
    <n v="0"/>
    <x v="2473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x v="493"/>
    <b v="0"/>
    <s v="publishing/art books"/>
    <x v="1"/>
    <x v="32"/>
    <n v="4"/>
    <x v="247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x v="417"/>
    <b v="0"/>
    <s v="theater/plays"/>
    <x v="6"/>
    <x v="11"/>
    <n v="16"/>
    <x v="2384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x v="482"/>
    <b v="1"/>
    <s v="theater/plays"/>
    <x v="6"/>
    <x v="11"/>
    <n v="140"/>
    <x v="2239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x v="428"/>
    <b v="0"/>
    <s v="technology/web"/>
    <x v="0"/>
    <x v="26"/>
    <n v="0"/>
    <x v="2475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x v="496"/>
    <b v="0"/>
    <s v="film &amp; video/drama"/>
    <x v="5"/>
    <x v="10"/>
    <n v="0"/>
    <x v="247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x v="496"/>
    <b v="0"/>
    <s v="music/jazz"/>
    <x v="7"/>
    <x v="33"/>
    <n v="38"/>
    <x v="2476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x v="428"/>
    <b v="0"/>
    <s v="technology/web"/>
    <x v="0"/>
    <x v="26"/>
    <n v="6"/>
    <x v="2477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x v="411"/>
    <b v="1"/>
    <s v="theater/plays"/>
    <x v="6"/>
    <x v="11"/>
    <n v="113"/>
    <x v="2478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x v="428"/>
    <b v="0"/>
    <s v="film &amp; video/science fiction"/>
    <x v="5"/>
    <x v="21"/>
    <n v="8"/>
    <x v="2479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x v="345"/>
    <b v="0"/>
    <s v="theater/spaces"/>
    <x v="6"/>
    <x v="9"/>
    <n v="0"/>
    <x v="2480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x v="345"/>
    <b v="0"/>
    <s v="food/food trucks"/>
    <x v="4"/>
    <x v="29"/>
    <n v="1"/>
    <x v="248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x v="496"/>
    <b v="0"/>
    <s v="film &amp; video/animation"/>
    <x v="5"/>
    <x v="23"/>
    <n v="1"/>
    <x v="2481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x v="489"/>
    <b v="0"/>
    <s v="photography/photobooks"/>
    <x v="2"/>
    <x v="3"/>
    <n v="7"/>
    <x v="1077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x v="485"/>
    <b v="0"/>
    <s v="theater/spaces"/>
    <x v="6"/>
    <x v="9"/>
    <n v="3"/>
    <x v="2482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x v="345"/>
    <b v="0"/>
    <s v="music/jazz"/>
    <x v="7"/>
    <x v="33"/>
    <n v="2"/>
    <x v="2375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x v="182"/>
    <b v="0"/>
    <s v="music/jazz"/>
    <x v="7"/>
    <x v="33"/>
    <n v="11"/>
    <x v="2483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x v="489"/>
    <b v="0"/>
    <s v="technology/web"/>
    <x v="0"/>
    <x v="26"/>
    <n v="11"/>
    <x v="2484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x v="482"/>
    <b v="0"/>
    <s v="film &amp; video/drama"/>
    <x v="5"/>
    <x v="10"/>
    <n v="3"/>
    <x v="2387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x v="498"/>
    <b v="0"/>
    <s v="film &amp; video/drama"/>
    <x v="5"/>
    <x v="10"/>
    <n v="4"/>
    <x v="2306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x v="417"/>
    <b v="0"/>
    <s v="music/jazz"/>
    <x v="7"/>
    <x v="33"/>
    <n v="5"/>
    <x v="248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x v="498"/>
    <b v="0"/>
    <s v="food/food trucks"/>
    <x v="4"/>
    <x v="29"/>
    <n v="7"/>
    <x v="230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x v="493"/>
    <b v="0"/>
    <s v="publishing/translations"/>
    <x v="1"/>
    <x v="31"/>
    <n v="5"/>
    <x v="2486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x v="397"/>
    <b v="0"/>
    <s v="theater/plays"/>
    <x v="6"/>
    <x v="11"/>
    <n v="32"/>
    <x v="2487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x v="495"/>
    <b v="1"/>
    <s v="theater/plays"/>
    <x v="6"/>
    <x v="11"/>
    <n v="160"/>
    <x v="240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x v="484"/>
    <b v="1"/>
    <s v="music/electronic music"/>
    <x v="7"/>
    <x v="13"/>
    <n v="106"/>
    <x v="2488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x v="417"/>
    <b v="0"/>
    <s v="theater/plays"/>
    <x v="6"/>
    <x v="11"/>
    <n v="4"/>
    <x v="2489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x v="345"/>
    <b v="1"/>
    <s v="theater/plays"/>
    <x v="6"/>
    <x v="11"/>
    <n v="104"/>
    <x v="2025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x v="493"/>
    <b v="0"/>
    <s v="theater/plays"/>
    <x v="6"/>
    <x v="11"/>
    <n v="4"/>
    <x v="2490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x v="498"/>
    <b v="0"/>
    <s v="games/video games"/>
    <x v="3"/>
    <x v="18"/>
    <n v="0"/>
    <x v="2491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x v="428"/>
    <b v="0"/>
    <s v="food/food trucks"/>
    <x v="4"/>
    <x v="29"/>
    <n v="1"/>
    <x v="249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x v="397"/>
    <b v="1"/>
    <s v="music/rock"/>
    <x v="7"/>
    <x v="15"/>
    <n v="103"/>
    <x v="2493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x v="411"/>
    <b v="1"/>
    <s v="technology/hardware"/>
    <x v="0"/>
    <x v="0"/>
    <n v="103"/>
    <x v="2494"/>
  </r>
  <r>
    <n v="717"/>
    <s v="cool air belt"/>
    <s v="Cool air flowing under clothing keeps you cool."/>
    <x v="4"/>
    <n v="305"/>
    <x v="2"/>
    <x v="0"/>
    <s v="USD"/>
    <n v="1409949002"/>
    <n v="1407357002"/>
    <b v="0"/>
    <x v="489"/>
    <b v="0"/>
    <s v="technology/wearables"/>
    <x v="0"/>
    <x v="1"/>
    <n v="0"/>
    <x v="2495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x v="484"/>
    <b v="0"/>
    <s v="music/indie rock"/>
    <x v="7"/>
    <x v="12"/>
    <n v="20"/>
    <x v="2496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x v="345"/>
    <b v="0"/>
    <s v="film &amp; video/animation"/>
    <x v="5"/>
    <x v="23"/>
    <n v="2"/>
    <x v="2497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x v="499"/>
    <b v="0"/>
    <s v="technology/web"/>
    <x v="0"/>
    <x v="26"/>
    <n v="3"/>
    <x v="541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x v="489"/>
    <b v="0"/>
    <s v="theater/plays"/>
    <x v="6"/>
    <x v="11"/>
    <n v="12"/>
    <x v="2498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x v="495"/>
    <b v="1"/>
    <s v="music/rock"/>
    <x v="7"/>
    <x v="15"/>
    <n v="100"/>
    <x v="249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x v="493"/>
    <b v="1"/>
    <s v="music/indie rock"/>
    <x v="7"/>
    <x v="12"/>
    <n v="241"/>
    <x v="250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x v="497"/>
    <b v="0"/>
    <s v="technology/web"/>
    <x v="0"/>
    <x v="26"/>
    <n v="1"/>
    <x v="1846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x v="497"/>
    <b v="0"/>
    <s v="technology/web"/>
    <x v="0"/>
    <x v="26"/>
    <n v="3"/>
    <x v="1846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x v="497"/>
    <b v="0"/>
    <s v="theater/spaces"/>
    <x v="6"/>
    <x v="9"/>
    <n v="3"/>
    <x v="1846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x v="417"/>
    <b v="0"/>
    <s v="theater/spaces"/>
    <x v="6"/>
    <x v="9"/>
    <n v="12"/>
    <x v="1647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x v="496"/>
    <b v="0"/>
    <s v="theater/plays"/>
    <x v="6"/>
    <x v="11"/>
    <n v="50"/>
    <x v="1338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x v="496"/>
    <b v="0"/>
    <s v="theater/plays"/>
    <x v="6"/>
    <x v="11"/>
    <n v="60"/>
    <x v="133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x v="485"/>
    <b v="1"/>
    <s v="music/metal"/>
    <x v="7"/>
    <x v="20"/>
    <n v="100"/>
    <x v="2501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x v="482"/>
    <b v="1"/>
    <s v="music/metal"/>
    <x v="7"/>
    <x v="20"/>
    <n v="100"/>
    <x v="2421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x v="397"/>
    <b v="1"/>
    <s v="music/rock"/>
    <x v="7"/>
    <x v="15"/>
    <n v="100"/>
    <x v="2346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x v="397"/>
    <b v="1"/>
    <s v="music/indie rock"/>
    <x v="7"/>
    <x v="12"/>
    <n v="100"/>
    <x v="2346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x v="482"/>
    <b v="1"/>
    <s v="theater/musical"/>
    <x v="6"/>
    <x v="19"/>
    <n v="100"/>
    <x v="242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x v="498"/>
    <b v="0"/>
    <s v="technology/wearables"/>
    <x v="0"/>
    <x v="1"/>
    <n v="1"/>
    <x v="2502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x v="345"/>
    <b v="0"/>
    <s v="technology/wearables"/>
    <x v="0"/>
    <x v="1"/>
    <n v="1"/>
    <x v="2503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x v="417"/>
    <b v="0"/>
    <s v="theater/plays"/>
    <x v="6"/>
    <x v="11"/>
    <n v="24"/>
    <x v="2504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x v="182"/>
    <b v="1"/>
    <s v="photography/photobooks"/>
    <x v="2"/>
    <x v="3"/>
    <n v="290"/>
    <x v="2505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x v="417"/>
    <b v="0"/>
    <s v="technology/wearables"/>
    <x v="0"/>
    <x v="1"/>
    <n v="10"/>
    <x v="2506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x v="397"/>
    <b v="0"/>
    <s v="photography/nature"/>
    <x v="2"/>
    <x v="38"/>
    <n v="29"/>
    <x v="2038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x v="182"/>
    <b v="1"/>
    <s v="theater/plays"/>
    <x v="6"/>
    <x v="11"/>
    <n v="286"/>
    <x v="2507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x v="496"/>
    <b v="0"/>
    <s v="technology/wearables"/>
    <x v="0"/>
    <x v="1"/>
    <n v="2"/>
    <x v="1286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x v="496"/>
    <b v="0"/>
    <s v="theater/plays"/>
    <x v="6"/>
    <x v="11"/>
    <n v="3"/>
    <x v="2360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x v="489"/>
    <b v="0"/>
    <s v="theater/plays"/>
    <x v="6"/>
    <x v="11"/>
    <n v="14"/>
    <x v="2356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x v="482"/>
    <b v="0"/>
    <s v="games/video games"/>
    <x v="3"/>
    <x v="18"/>
    <n v="1"/>
    <x v="25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x v="480"/>
    <b v="0"/>
    <s v="food/restaurants"/>
    <x v="4"/>
    <x v="40"/>
    <n v="3"/>
    <x v="2509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x v="480"/>
    <b v="0"/>
    <s v="photography/places"/>
    <x v="2"/>
    <x v="34"/>
    <n v="0"/>
    <x v="2408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x v="498"/>
    <b v="0"/>
    <s v="technology/wearables"/>
    <x v="0"/>
    <x v="1"/>
    <n v="1"/>
    <x v="2510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x v="498"/>
    <b v="0"/>
    <s v="theater/spaces"/>
    <x v="6"/>
    <x v="9"/>
    <n v="2"/>
    <x v="251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x v="495"/>
    <b v="0"/>
    <s v="music/faith"/>
    <x v="7"/>
    <x v="14"/>
    <n v="9"/>
    <x v="2239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x v="495"/>
    <b v="0"/>
    <s v="music/indie rock"/>
    <x v="7"/>
    <x v="12"/>
    <n v="37"/>
    <x v="2239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x v="492"/>
    <b v="1"/>
    <s v="theater/plays"/>
    <x v="6"/>
    <x v="11"/>
    <n v="112"/>
    <x v="1673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x v="345"/>
    <b v="0"/>
    <s v="film &amp; video/drama"/>
    <x v="5"/>
    <x v="10"/>
    <n v="1"/>
    <x v="2511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x v="496"/>
    <b v="0"/>
    <s v="theater/spaces"/>
    <x v="6"/>
    <x v="9"/>
    <n v="14"/>
    <x v="147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x v="417"/>
    <b v="0"/>
    <s v="food/food trucks"/>
    <x v="4"/>
    <x v="29"/>
    <n v="0"/>
    <x v="2512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x v="428"/>
    <b v="1"/>
    <s v="theater/plays"/>
    <x v="6"/>
    <x v="11"/>
    <n v="139"/>
    <x v="2513"/>
  </r>
  <r>
    <n v="2680"/>
    <s v="iHeart Pillow"/>
    <s v="iHeartPillow, Connecting loved ones"/>
    <x v="77"/>
    <n v="276"/>
    <x v="2"/>
    <x v="5"/>
    <s v="EUR"/>
    <n v="1459915491"/>
    <n v="1457327091"/>
    <b v="0"/>
    <x v="489"/>
    <b v="0"/>
    <s v="technology/makerspaces"/>
    <x v="0"/>
    <x v="24"/>
    <n v="1"/>
    <x v="2476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x v="480"/>
    <b v="0"/>
    <s v="technology/wearables"/>
    <x v="0"/>
    <x v="1"/>
    <n v="1"/>
    <x v="2471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x v="482"/>
    <b v="0"/>
    <s v="theater/plays"/>
    <x v="6"/>
    <x v="11"/>
    <n v="3"/>
    <x v="1803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x v="417"/>
    <b v="0"/>
    <s v="theater/musical"/>
    <x v="6"/>
    <x v="19"/>
    <n v="3"/>
    <x v="251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x v="490"/>
    <b v="1"/>
    <s v="theater/plays"/>
    <x v="6"/>
    <x v="11"/>
    <n v="136"/>
    <x v="2515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x v="498"/>
    <b v="0"/>
    <s v="theater/plays"/>
    <x v="6"/>
    <x v="11"/>
    <n v="5"/>
    <x v="2516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x v="496"/>
    <b v="0"/>
    <s v="technology/web"/>
    <x v="0"/>
    <x v="26"/>
    <n v="0"/>
    <x v="1754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x v="345"/>
    <b v="0"/>
    <s v="games/mobile games"/>
    <x v="3"/>
    <x v="28"/>
    <n v="6"/>
    <x v="2517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x v="345"/>
    <b v="0"/>
    <s v="theater/plays"/>
    <x v="6"/>
    <x v="11"/>
    <n v="18"/>
    <x v="2517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x v="480"/>
    <b v="1"/>
    <s v="theater/plays"/>
    <x v="6"/>
    <x v="11"/>
    <n v="108"/>
    <x v="2518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x v="495"/>
    <b v="0"/>
    <s v="journalism/audio"/>
    <x v="8"/>
    <x v="30"/>
    <n v="3"/>
    <x v="2519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x v="428"/>
    <b v="0"/>
    <s v="theater/plays"/>
    <x v="6"/>
    <x v="11"/>
    <n v="7"/>
    <x v="2520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x v="496"/>
    <b v="0"/>
    <s v="theater/plays"/>
    <x v="6"/>
    <x v="11"/>
    <n v="3"/>
    <x v="212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x v="495"/>
    <b v="0"/>
    <s v="film &amp; video/drama"/>
    <x v="5"/>
    <x v="10"/>
    <n v="10"/>
    <x v="2521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x v="498"/>
    <b v="0"/>
    <s v="technology/web"/>
    <x v="0"/>
    <x v="26"/>
    <n v="1"/>
    <x v="252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x v="482"/>
    <b v="0"/>
    <s v="technology/wearables"/>
    <x v="0"/>
    <x v="1"/>
    <n v="1"/>
    <x v="2523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x v="428"/>
    <b v="0"/>
    <s v="technology/gadgets"/>
    <x v="0"/>
    <x v="6"/>
    <n v="1"/>
    <x v="225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x v="428"/>
    <b v="0"/>
    <s v="music/indie rock"/>
    <x v="7"/>
    <x v="12"/>
    <n v="3"/>
    <x v="2256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x v="489"/>
    <b v="0"/>
    <s v="theater/plays"/>
    <x v="6"/>
    <x v="11"/>
    <n v="5"/>
    <x v="431"/>
  </r>
  <r>
    <n v="3891"/>
    <s v="Out of the Box: A Mime Story"/>
    <s v="A comedy about a mime who dreams of becoming a stand up comedian."/>
    <x v="268"/>
    <n v="260"/>
    <x v="2"/>
    <x v="0"/>
    <s v="USD"/>
    <n v="1427086740"/>
    <n v="1424488244"/>
    <b v="0"/>
    <x v="480"/>
    <b v="0"/>
    <s v="theater/plays"/>
    <x v="6"/>
    <x v="11"/>
    <n v="33"/>
    <x v="1452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x v="182"/>
    <b v="0"/>
    <s v="publishing/children's books"/>
    <x v="1"/>
    <x v="39"/>
    <n v="52"/>
    <x v="2524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x v="417"/>
    <b v="1"/>
    <s v="film &amp; video/shorts"/>
    <x v="5"/>
    <x v="27"/>
    <n v="104"/>
    <x v="2525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x v="489"/>
    <b v="0"/>
    <s v="technology/web"/>
    <x v="0"/>
    <x v="26"/>
    <n v="0"/>
    <x v="1164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x v="495"/>
    <b v="0"/>
    <s v="theater/plays"/>
    <x v="6"/>
    <x v="11"/>
    <n v="52"/>
    <x v="2526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x v="397"/>
    <b v="0"/>
    <s v="games/video games"/>
    <x v="3"/>
    <x v="18"/>
    <n v="1"/>
    <x v="2527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x v="345"/>
    <b v="0"/>
    <s v="food/food trucks"/>
    <x v="4"/>
    <x v="29"/>
    <n v="10"/>
    <x v="2126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x v="489"/>
    <b v="0"/>
    <s v="theater/plays"/>
    <x v="6"/>
    <x v="11"/>
    <n v="34"/>
    <x v="1615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x v="496"/>
    <b v="0"/>
    <s v="theater/plays"/>
    <x v="6"/>
    <x v="11"/>
    <n v="13"/>
    <x v="1106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x v="495"/>
    <b v="1"/>
    <s v="theater/plays"/>
    <x v="6"/>
    <x v="11"/>
    <n v="100"/>
    <x v="2395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x v="497"/>
    <b v="0"/>
    <s v="film &amp; video/animation"/>
    <x v="5"/>
    <x v="23"/>
    <n v="0"/>
    <x v="1797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x v="489"/>
    <b v="0"/>
    <s v="food/food trucks"/>
    <x v="4"/>
    <x v="29"/>
    <n v="0"/>
    <x v="1356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x v="497"/>
    <b v="0"/>
    <s v="technology/wearables"/>
    <x v="0"/>
    <x v="1"/>
    <n v="0"/>
    <x v="1797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x v="497"/>
    <b v="0"/>
    <s v="journalism/audio"/>
    <x v="8"/>
    <x v="30"/>
    <n v="0"/>
    <x v="1797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x v="499"/>
    <b v="0"/>
    <s v="film &amp; video/drama"/>
    <x v="5"/>
    <x v="10"/>
    <n v="1"/>
    <x v="1542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x v="480"/>
    <b v="0"/>
    <s v="theater/plays"/>
    <x v="6"/>
    <x v="11"/>
    <n v="3"/>
    <x v="2167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x v="497"/>
    <b v="0"/>
    <s v="technology/web"/>
    <x v="0"/>
    <x v="26"/>
    <n v="3"/>
    <x v="1797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x v="498"/>
    <b v="0"/>
    <s v="film &amp; video/drama"/>
    <x v="5"/>
    <x v="10"/>
    <n v="5"/>
    <x v="2266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x v="489"/>
    <b v="0"/>
    <s v="theater/plays"/>
    <x v="6"/>
    <x v="11"/>
    <n v="5"/>
    <x v="1356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x v="496"/>
    <b v="0"/>
    <s v="film &amp; video/drama"/>
    <x v="5"/>
    <x v="10"/>
    <n v="25"/>
    <x v="1626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x v="345"/>
    <b v="0"/>
    <s v="theater/musical"/>
    <x v="6"/>
    <x v="19"/>
    <n v="25"/>
    <x v="2171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x v="428"/>
    <b v="1"/>
    <s v="theater/plays"/>
    <x v="6"/>
    <x v="11"/>
    <n v="100"/>
    <x v="2267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x v="495"/>
    <b v="1"/>
    <s v="theater/plays"/>
    <x v="6"/>
    <x v="11"/>
    <n v="100"/>
    <x v="2528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x v="494"/>
    <b v="1"/>
    <s v="theater/plays"/>
    <x v="6"/>
    <x v="11"/>
    <n v="100"/>
    <x v="252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x v="496"/>
    <b v="0"/>
    <s v="technology/web"/>
    <x v="0"/>
    <x v="26"/>
    <n v="1"/>
    <x v="2530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x v="182"/>
    <b v="0"/>
    <s v="games/video games"/>
    <x v="3"/>
    <x v="18"/>
    <n v="2"/>
    <x v="2531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x v="496"/>
    <b v="0"/>
    <s v="publishing/translations"/>
    <x v="1"/>
    <x v="31"/>
    <n v="2"/>
    <x v="2532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x v="495"/>
    <b v="0"/>
    <s v="music/world music"/>
    <x v="7"/>
    <x v="37"/>
    <n v="3"/>
    <x v="2419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x v="417"/>
    <b v="1"/>
    <s v="theater/plays"/>
    <x v="6"/>
    <x v="11"/>
    <n v="110"/>
    <x v="2533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x v="345"/>
    <b v="0"/>
    <s v="technology/wearables"/>
    <x v="0"/>
    <x v="1"/>
    <n v="3"/>
    <x v="2408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x v="495"/>
    <b v="0"/>
    <s v="theater/plays"/>
    <x v="6"/>
    <x v="11"/>
    <n v="5"/>
    <x v="24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x v="495"/>
    <b v="0"/>
    <s v="technology/gadgets"/>
    <x v="0"/>
    <x v="6"/>
    <n v="47"/>
    <x v="2247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x v="480"/>
    <b v="0"/>
    <s v="photography/people"/>
    <x v="2"/>
    <x v="36"/>
    <n v="1"/>
    <x v="2534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x v="417"/>
    <b v="0"/>
    <s v="games/video games"/>
    <x v="3"/>
    <x v="18"/>
    <n v="12"/>
    <x v="2535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x v="345"/>
    <b v="0"/>
    <s v="publishing/fiction"/>
    <x v="1"/>
    <x v="35"/>
    <n v="5"/>
    <x v="253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x v="495"/>
    <b v="0"/>
    <s v="technology/wearables"/>
    <x v="0"/>
    <x v="1"/>
    <n v="6"/>
    <x v="2537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x v="345"/>
    <b v="0"/>
    <s v="publishing/children's books"/>
    <x v="1"/>
    <x v="39"/>
    <n v="12"/>
    <x v="247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x v="428"/>
    <b v="1"/>
    <s v="theater/plays"/>
    <x v="6"/>
    <x v="11"/>
    <n v="104"/>
    <x v="2523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x v="480"/>
    <b v="0"/>
    <s v="technology/wearables"/>
    <x v="0"/>
    <x v="1"/>
    <n v="2"/>
    <x v="2538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x v="495"/>
    <b v="0"/>
    <s v="food/food trucks"/>
    <x v="4"/>
    <x v="29"/>
    <n v="4"/>
    <x v="253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x v="489"/>
    <b v="0"/>
    <s v="film &amp; video/animation"/>
    <x v="5"/>
    <x v="23"/>
    <n v="1"/>
    <x v="1908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x v="411"/>
    <b v="1"/>
    <s v="theater/plays"/>
    <x v="6"/>
    <x v="11"/>
    <n v="153"/>
    <x v="254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x v="496"/>
    <b v="0"/>
    <s v="technology/wearables"/>
    <x v="0"/>
    <x v="1"/>
    <n v="0"/>
    <x v="2541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x v="495"/>
    <b v="0"/>
    <s v="music/faith"/>
    <x v="7"/>
    <x v="14"/>
    <n v="6"/>
    <x v="25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x v="496"/>
    <b v="0"/>
    <s v="games/video games"/>
    <x v="3"/>
    <x v="18"/>
    <n v="11"/>
    <x v="251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x v="417"/>
    <b v="0"/>
    <s v="theater/plays"/>
    <x v="6"/>
    <x v="11"/>
    <n v="23"/>
    <x v="250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x v="489"/>
    <b v="0"/>
    <s v="theater/plays"/>
    <x v="6"/>
    <x v="11"/>
    <n v="38"/>
    <x v="1918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x v="498"/>
    <b v="1"/>
    <s v="theater/plays"/>
    <x v="6"/>
    <x v="11"/>
    <n v="225"/>
    <x v="13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x v="498"/>
    <b v="0"/>
    <s v="publishing/art books"/>
    <x v="1"/>
    <x v="32"/>
    <n v="2"/>
    <x v="2543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x v="428"/>
    <b v="0"/>
    <s v="technology/web"/>
    <x v="0"/>
    <x v="26"/>
    <n v="4"/>
    <x v="2544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x v="489"/>
    <b v="0"/>
    <s v="technology/wearables"/>
    <x v="0"/>
    <x v="1"/>
    <n v="0"/>
    <x v="2375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x v="489"/>
    <b v="0"/>
    <s v="music/faith"/>
    <x v="7"/>
    <x v="14"/>
    <n v="4"/>
    <x v="1754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x v="499"/>
    <b v="0"/>
    <s v="theater/musical"/>
    <x v="6"/>
    <x v="19"/>
    <n v="7"/>
    <x v="47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x v="498"/>
    <b v="0"/>
    <s v="theater/plays"/>
    <x v="6"/>
    <x v="11"/>
    <n v="11"/>
    <x v="1706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x v="498"/>
    <b v="0"/>
    <s v="film &amp; video/animation"/>
    <x v="5"/>
    <x v="23"/>
    <n v="0"/>
    <x v="1334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489"/>
    <b v="0"/>
    <s v="film &amp; video/animation"/>
    <x v="5"/>
    <x v="23"/>
    <n v="3"/>
    <x v="1538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x v="480"/>
    <b v="0"/>
    <s v="theater/plays"/>
    <x v="6"/>
    <x v="11"/>
    <n v="7"/>
    <x v="243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x v="495"/>
    <b v="0"/>
    <s v="theater/plays"/>
    <x v="6"/>
    <x v="11"/>
    <n v="11"/>
    <x v="2545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x v="493"/>
    <b v="0"/>
    <s v="games/mobile games"/>
    <x v="3"/>
    <x v="28"/>
    <n v="1"/>
    <x v="2546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x v="489"/>
    <b v="0"/>
    <s v="journalism/audio"/>
    <x v="8"/>
    <x v="30"/>
    <n v="1"/>
    <x v="2547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x v="480"/>
    <b v="0"/>
    <s v="technology/wearables"/>
    <x v="0"/>
    <x v="1"/>
    <n v="4"/>
    <x v="2548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x v="345"/>
    <b v="0"/>
    <s v="theater/plays"/>
    <x v="6"/>
    <x v="11"/>
    <n v="7"/>
    <x v="2549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x v="495"/>
    <b v="0"/>
    <s v="theater/plays"/>
    <x v="6"/>
    <x v="11"/>
    <n v="21"/>
    <x v="2550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x v="489"/>
    <b v="0"/>
    <s v="food/restaurants"/>
    <x v="4"/>
    <x v="40"/>
    <n v="2"/>
    <x v="2551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x v="345"/>
    <b v="0"/>
    <s v="music/world music"/>
    <x v="7"/>
    <x v="37"/>
    <n v="3"/>
    <x v="2239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x v="498"/>
    <b v="0"/>
    <s v="technology/wearables"/>
    <x v="0"/>
    <x v="1"/>
    <n v="0"/>
    <x v="2552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x v="498"/>
    <b v="0"/>
    <s v="film &amp; video/animation"/>
    <x v="5"/>
    <x v="23"/>
    <n v="1"/>
    <x v="255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x v="489"/>
    <b v="0"/>
    <s v="publishing/art books"/>
    <x v="1"/>
    <x v="32"/>
    <n v="11"/>
    <x v="2442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x v="482"/>
    <b v="0"/>
    <s v="photography/places"/>
    <x v="2"/>
    <x v="34"/>
    <n v="21"/>
    <x v="2553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x v="480"/>
    <b v="0"/>
    <s v="music/indie rock"/>
    <x v="7"/>
    <x v="12"/>
    <n v="41"/>
    <x v="2554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x v="493"/>
    <b v="1"/>
    <s v="film &amp; video/shorts"/>
    <x v="5"/>
    <x v="27"/>
    <n v="103"/>
    <x v="2555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x v="495"/>
    <b v="0"/>
    <s v="theater/plays"/>
    <x v="6"/>
    <x v="11"/>
    <n v="13"/>
    <x v="2556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x v="496"/>
    <b v="0"/>
    <s v="film &amp; video/animation"/>
    <x v="5"/>
    <x v="23"/>
    <n v="7"/>
    <x v="1913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x v="497"/>
    <b v="0"/>
    <s v="theater/plays"/>
    <x v="6"/>
    <x v="11"/>
    <n v="2"/>
    <x v="2557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x v="417"/>
    <b v="0"/>
    <s v="food/food trucks"/>
    <x v="4"/>
    <x v="29"/>
    <n v="17"/>
    <x v="2558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x v="428"/>
    <b v="0"/>
    <s v="food/food trucks"/>
    <x v="4"/>
    <x v="29"/>
    <n v="1"/>
    <x v="2559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x v="499"/>
    <b v="0"/>
    <s v="theater/plays"/>
    <x v="6"/>
    <x v="11"/>
    <n v="10"/>
    <x v="797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x v="397"/>
    <b v="1"/>
    <s v="theater/plays"/>
    <x v="6"/>
    <x v="11"/>
    <n v="101"/>
    <x v="256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x v="499"/>
    <b v="0"/>
    <s v="publishing/translations"/>
    <x v="1"/>
    <x v="31"/>
    <n v="0"/>
    <x v="115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x v="499"/>
    <b v="0"/>
    <s v="theater/plays"/>
    <x v="6"/>
    <x v="11"/>
    <n v="1"/>
    <x v="1151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x v="497"/>
    <b v="0"/>
    <s v="technology/web"/>
    <x v="0"/>
    <x v="26"/>
    <n v="3"/>
    <x v="2243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x v="497"/>
    <b v="0"/>
    <s v="theater/spaces"/>
    <x v="6"/>
    <x v="9"/>
    <n v="3"/>
    <x v="2243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x v="496"/>
    <b v="0"/>
    <s v="music/indie rock"/>
    <x v="7"/>
    <x v="12"/>
    <n v="10"/>
    <x v="2408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x v="499"/>
    <b v="0"/>
    <s v="film &amp; video/drama"/>
    <x v="5"/>
    <x v="10"/>
    <n v="20"/>
    <x v="115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x v="496"/>
    <b v="1"/>
    <s v="publishing/nonfiction"/>
    <x v="1"/>
    <x v="17"/>
    <n v="100"/>
    <x v="2408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x v="428"/>
    <b v="1"/>
    <s v="theater/plays"/>
    <x v="6"/>
    <x v="11"/>
    <n v="100"/>
    <x v="256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x v="497"/>
    <b v="0"/>
    <s v="technology/wearables"/>
    <x v="0"/>
    <x v="1"/>
    <n v="1"/>
    <x v="256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345"/>
    <b v="0"/>
    <s v="music/jazz"/>
    <x v="7"/>
    <x v="33"/>
    <n v="3"/>
    <x v="256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x v="482"/>
    <b v="0"/>
    <s v="music/jazz"/>
    <x v="7"/>
    <x v="33"/>
    <n v="5"/>
    <x v="2564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x v="480"/>
    <b v="0"/>
    <s v="music/indie rock"/>
    <x v="7"/>
    <x v="12"/>
    <n v="2"/>
    <x v="216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x v="496"/>
    <b v="0"/>
    <s v="theater/plays"/>
    <x v="6"/>
    <x v="11"/>
    <n v="3"/>
    <x v="2471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x v="417"/>
    <b v="1"/>
    <s v="theater/plays"/>
    <x v="6"/>
    <x v="11"/>
    <n v="130"/>
    <x v="2565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x v="482"/>
    <b v="0"/>
    <s v="technology/wearables"/>
    <x v="0"/>
    <x v="1"/>
    <n v="1"/>
    <x v="256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x v="489"/>
    <b v="0"/>
    <s v="film &amp; video/science fiction"/>
    <x v="5"/>
    <x v="21"/>
    <n v="2"/>
    <x v="2456"/>
  </r>
  <r>
    <n v="1062"/>
    <s v="RETURNING AT A LATER DATE"/>
    <s v="SEE US ON PATREON www.badgirlartwork.com"/>
    <x v="348"/>
    <n v="190"/>
    <x v="1"/>
    <x v="0"/>
    <s v="USD"/>
    <n v="1468351341"/>
    <n v="1467746541"/>
    <b v="0"/>
    <x v="489"/>
    <b v="0"/>
    <s v="journalism/audio"/>
    <x v="8"/>
    <x v="30"/>
    <n v="95"/>
    <x v="2456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x v="495"/>
    <b v="0"/>
    <s v="theater/plays"/>
    <x v="6"/>
    <x v="11"/>
    <n v="3"/>
    <x v="2229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x v="495"/>
    <b v="0"/>
    <s v="food/food trucks"/>
    <x v="4"/>
    <x v="29"/>
    <n v="1"/>
    <x v="2567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x v="182"/>
    <b v="0"/>
    <s v="photography/photobooks"/>
    <x v="2"/>
    <x v="3"/>
    <n v="4"/>
    <x v="2568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x v="495"/>
    <b v="0"/>
    <s v="games/mobile games"/>
    <x v="3"/>
    <x v="28"/>
    <n v="0"/>
    <x v="2569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x v="489"/>
    <b v="0"/>
    <s v="theater/plays"/>
    <x v="6"/>
    <x v="11"/>
    <n v="0"/>
    <x v="2570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x v="498"/>
    <b v="0"/>
    <s v="theater/plays"/>
    <x v="6"/>
    <x v="11"/>
    <n v="3"/>
    <x v="257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x v="345"/>
    <b v="0"/>
    <s v="technology/web"/>
    <x v="0"/>
    <x v="26"/>
    <n v="3"/>
    <x v="2421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x v="345"/>
    <b v="0"/>
    <s v="publishing/translations"/>
    <x v="1"/>
    <x v="31"/>
    <n v="7"/>
    <x v="2421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x v="480"/>
    <b v="0"/>
    <s v="film &amp; video/drama"/>
    <x v="5"/>
    <x v="10"/>
    <n v="40"/>
    <x v="2572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x v="495"/>
    <b v="1"/>
    <s v="music/rock"/>
    <x v="7"/>
    <x v="15"/>
    <n v="120"/>
    <x v="2573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x v="182"/>
    <b v="1"/>
    <s v="theater/plays"/>
    <x v="6"/>
    <x v="11"/>
    <n v="180"/>
    <x v="2574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x v="482"/>
    <b v="0"/>
    <s v="games/video games"/>
    <x v="3"/>
    <x v="18"/>
    <n v="0"/>
    <x v="2575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x v="498"/>
    <b v="0"/>
    <s v="music/world music"/>
    <x v="7"/>
    <x v="37"/>
    <n v="18"/>
    <x v="2576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x v="496"/>
    <b v="0"/>
    <s v="theater/plays"/>
    <x v="6"/>
    <x v="11"/>
    <n v="1"/>
    <x v="2205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x v="498"/>
    <b v="0"/>
    <s v="publishing/fiction"/>
    <x v="1"/>
    <x v="35"/>
    <n v="4"/>
    <x v="2439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x v="499"/>
    <b v="0"/>
    <s v="theater/spaces"/>
    <x v="6"/>
    <x v="9"/>
    <n v="0"/>
    <x v="2577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x v="496"/>
    <b v="0"/>
    <s v="technology/web"/>
    <x v="0"/>
    <x v="26"/>
    <n v="1"/>
    <x v="223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x v="480"/>
    <b v="0"/>
    <s v="theater/plays"/>
    <x v="6"/>
    <x v="11"/>
    <n v="12"/>
    <x v="2578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x v="489"/>
    <b v="0"/>
    <s v="music/jazz"/>
    <x v="7"/>
    <x v="33"/>
    <n v="0"/>
    <x v="2579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x v="496"/>
    <b v="0"/>
    <s v="publishing/fiction"/>
    <x v="1"/>
    <x v="35"/>
    <n v="2"/>
    <x v="2223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x v="489"/>
    <b v="0"/>
    <s v="theater/plays"/>
    <x v="6"/>
    <x v="11"/>
    <n v="11"/>
    <x v="2579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x v="496"/>
    <b v="0"/>
    <s v="theater/plays"/>
    <x v="6"/>
    <x v="11"/>
    <n v="20"/>
    <x v="2223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x v="345"/>
    <b v="0"/>
    <s v="photography/nature"/>
    <x v="2"/>
    <x v="38"/>
    <n v="34"/>
    <x v="2580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x v="345"/>
    <b v="0"/>
    <s v="theater/plays"/>
    <x v="6"/>
    <x v="11"/>
    <n v="17"/>
    <x v="2283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x v="480"/>
    <b v="0"/>
    <s v="games/video games"/>
    <x v="3"/>
    <x v="18"/>
    <n v="41"/>
    <x v="258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x v="480"/>
    <b v="0"/>
    <s v="theater/plays"/>
    <x v="6"/>
    <x v="11"/>
    <n v="21"/>
    <x v="2582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x v="496"/>
    <b v="0"/>
    <s v="music/jazz"/>
    <x v="7"/>
    <x v="33"/>
    <n v="3"/>
    <x v="2583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x v="489"/>
    <b v="0"/>
    <s v="music/jazz"/>
    <x v="7"/>
    <x v="33"/>
    <n v="3"/>
    <x v="2408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x v="489"/>
    <b v="0"/>
    <s v="technology/wearables"/>
    <x v="0"/>
    <x v="1"/>
    <n v="0"/>
    <x v="2471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x v="498"/>
    <b v="1"/>
    <s v="photography/photobooks"/>
    <x v="2"/>
    <x v="3"/>
    <n v="155"/>
    <x v="1686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x v="493"/>
    <b v="0"/>
    <s v="film &amp; video/animation"/>
    <x v="5"/>
    <x v="23"/>
    <n v="1"/>
    <x v="2584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x v="489"/>
    <b v="0"/>
    <s v="theater/plays"/>
    <x v="6"/>
    <x v="11"/>
    <n v="15"/>
    <x v="2585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x v="480"/>
    <b v="1"/>
    <s v="music/rock"/>
    <x v="7"/>
    <x v="15"/>
    <n v="100"/>
    <x v="2586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x v="345"/>
    <b v="0"/>
    <s v="film &amp; video/science fiction"/>
    <x v="5"/>
    <x v="21"/>
    <n v="0"/>
    <x v="2587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x v="498"/>
    <b v="0"/>
    <s v="music/jazz"/>
    <x v="7"/>
    <x v="33"/>
    <n v="0"/>
    <x v="2588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x v="498"/>
    <b v="0"/>
    <s v="food/food trucks"/>
    <x v="4"/>
    <x v="29"/>
    <n v="1"/>
    <x v="2588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x v="498"/>
    <b v="0"/>
    <s v="food/food trucks"/>
    <x v="4"/>
    <x v="29"/>
    <n v="2"/>
    <x v="2588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x v="489"/>
    <b v="0"/>
    <s v="theater/musical"/>
    <x v="6"/>
    <x v="19"/>
    <n v="4"/>
    <x v="258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x v="493"/>
    <b v="0"/>
    <s v="theater/plays"/>
    <x v="6"/>
    <x v="11"/>
    <n v="38"/>
    <x v="2590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x v="498"/>
    <b v="0"/>
    <s v="publishing/fiction"/>
    <x v="1"/>
    <x v="35"/>
    <n v="2"/>
    <x v="1626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x v="496"/>
    <b v="0"/>
    <s v="film &amp; video/animation"/>
    <x v="5"/>
    <x v="23"/>
    <n v="3"/>
    <x v="242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x v="499"/>
    <b v="0"/>
    <s v="publishing/children's books"/>
    <x v="1"/>
    <x v="39"/>
    <n v="3"/>
    <x v="131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x v="498"/>
    <b v="0"/>
    <s v="music/faith"/>
    <x v="7"/>
    <x v="14"/>
    <n v="8"/>
    <x v="1626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x v="489"/>
    <b v="0"/>
    <s v="theater/plays"/>
    <x v="6"/>
    <x v="11"/>
    <n v="21"/>
    <x v="259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x v="397"/>
    <b v="0"/>
    <s v="film &amp; video/animation"/>
    <x v="5"/>
    <x v="23"/>
    <n v="0"/>
    <x v="259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x v="345"/>
    <b v="0"/>
    <s v="theater/plays"/>
    <x v="6"/>
    <x v="11"/>
    <n v="5"/>
    <x v="250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499"/>
    <b v="0"/>
    <s v="food/food trucks"/>
    <x v="4"/>
    <x v="29"/>
    <n v="2"/>
    <x v="2593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x v="498"/>
    <b v="0"/>
    <s v="publishing/translations"/>
    <x v="1"/>
    <x v="31"/>
    <n v="3"/>
    <x v="839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x v="480"/>
    <b v="0"/>
    <s v="theater/plays"/>
    <x v="6"/>
    <x v="11"/>
    <n v="8"/>
    <x v="2594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x v="497"/>
    <b v="0"/>
    <s v="technology/web"/>
    <x v="0"/>
    <x v="26"/>
    <n v="0"/>
    <x v="259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x v="480"/>
    <b v="0"/>
    <s v="theater/spaces"/>
    <x v="6"/>
    <x v="9"/>
    <n v="14"/>
    <x v="2596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x v="0"/>
    <s v="USD"/>
    <n v="1408831718"/>
    <n v="1406239718"/>
    <b v="0"/>
    <x v="496"/>
    <b v="0"/>
    <s v="film &amp; video/animation"/>
    <x v="5"/>
    <x v="23"/>
    <n v="18"/>
    <x v="2597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x v="496"/>
    <b v="0"/>
    <s v="film &amp; video/science fiction"/>
    <x v="5"/>
    <x v="21"/>
    <n v="0"/>
    <x v="2135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x v="345"/>
    <b v="0"/>
    <s v="technology/web"/>
    <x v="0"/>
    <x v="26"/>
    <n v="1"/>
    <x v="2598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x v="498"/>
    <b v="0"/>
    <s v="photography/people"/>
    <x v="2"/>
    <x v="36"/>
    <n v="7"/>
    <x v="96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x v="489"/>
    <b v="0"/>
    <s v="publishing/children's books"/>
    <x v="1"/>
    <x v="39"/>
    <n v="28"/>
    <x v="2239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x v="495"/>
    <b v="0"/>
    <s v="film &amp; video/animation"/>
    <x v="5"/>
    <x v="23"/>
    <n v="27"/>
    <x v="2208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x v="345"/>
    <b v="0"/>
    <s v="theater/plays"/>
    <x v="6"/>
    <x v="11"/>
    <n v="27"/>
    <x v="2599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x v="345"/>
    <b v="0"/>
    <s v="theater/plays"/>
    <x v="6"/>
    <x v="11"/>
    <n v="1"/>
    <x v="2600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x v="489"/>
    <b v="0"/>
    <s v="theater/plays"/>
    <x v="6"/>
    <x v="11"/>
    <n v="0"/>
    <x v="2106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x v="428"/>
    <b v="0"/>
    <s v="theater/plays"/>
    <x v="6"/>
    <x v="11"/>
    <n v="1"/>
    <x v="2383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x v="496"/>
    <b v="0"/>
    <s v="theater/plays"/>
    <x v="6"/>
    <x v="11"/>
    <n v="5"/>
    <x v="260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x v="498"/>
    <b v="0"/>
    <s v="theater/plays"/>
    <x v="6"/>
    <x v="11"/>
    <n v="5"/>
    <x v="2517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x v="495"/>
    <b v="0"/>
    <s v="film &amp; video/animation"/>
    <x v="5"/>
    <x v="23"/>
    <n v="1"/>
    <x v="2602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x v="498"/>
    <b v="0"/>
    <s v="technology/makerspaces"/>
    <x v="0"/>
    <x v="24"/>
    <n v="0"/>
    <x v="2186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x v="498"/>
    <b v="0"/>
    <s v="music/world music"/>
    <x v="7"/>
    <x v="37"/>
    <n v="4"/>
    <x v="2186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x v="495"/>
    <b v="0"/>
    <s v="technology/web"/>
    <x v="0"/>
    <x v="26"/>
    <n v="3"/>
    <x v="2603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x v="480"/>
    <b v="0"/>
    <s v="music/jazz"/>
    <x v="7"/>
    <x v="33"/>
    <n v="7"/>
    <x v="2604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x v="489"/>
    <b v="0"/>
    <s v="theater/plays"/>
    <x v="6"/>
    <x v="11"/>
    <n v="15"/>
    <x v="2521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x v="489"/>
    <b v="0"/>
    <s v="theater/plays"/>
    <x v="6"/>
    <x v="11"/>
    <n v="9"/>
    <x v="2387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x v="499"/>
    <b v="0"/>
    <s v="film &amp; video/drama"/>
    <x v="5"/>
    <x v="10"/>
    <n v="13"/>
    <x v="43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x v="482"/>
    <b v="0"/>
    <s v="games/video games"/>
    <x v="3"/>
    <x v="18"/>
    <n v="26"/>
    <x v="2446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x v="496"/>
    <b v="0"/>
    <s v="theater/plays"/>
    <x v="6"/>
    <x v="11"/>
    <n v="33"/>
    <x v="2523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x v="428"/>
    <b v="0"/>
    <s v="theater/musical"/>
    <x v="6"/>
    <x v="19"/>
    <n v="65"/>
    <x v="2605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x v="498"/>
    <b v="1"/>
    <s v="theater/musical"/>
    <x v="6"/>
    <x v="19"/>
    <n v="129"/>
    <x v="2366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x v="482"/>
    <b v="0"/>
    <s v="theater/spaces"/>
    <x v="6"/>
    <x v="9"/>
    <n v="0"/>
    <x v="2606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x v="417"/>
    <b v="0"/>
    <s v="games/video games"/>
    <x v="3"/>
    <x v="18"/>
    <n v="13"/>
    <x v="2607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x v="498"/>
    <b v="0"/>
    <s v="theater/spaces"/>
    <x v="6"/>
    <x v="9"/>
    <n v="0"/>
    <x v="212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x v="496"/>
    <b v="0"/>
    <s v="technology/wearables"/>
    <x v="0"/>
    <x v="1"/>
    <n v="1"/>
    <x v="2608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x v="498"/>
    <b v="0"/>
    <s v="theater/plays"/>
    <x v="6"/>
    <x v="11"/>
    <n v="6"/>
    <x v="2126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x v="489"/>
    <b v="0"/>
    <s v="games/mobile games"/>
    <x v="3"/>
    <x v="28"/>
    <n v="0"/>
    <x v="2528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x v="499"/>
    <b v="0"/>
    <s v="games/mobile games"/>
    <x v="3"/>
    <x v="28"/>
    <n v="1"/>
    <x v="1356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x v="499"/>
    <b v="0"/>
    <s v="theater/spaces"/>
    <x v="6"/>
    <x v="9"/>
    <n v="1"/>
    <x v="1356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x v="499"/>
    <b v="0"/>
    <s v="theater/plays"/>
    <x v="6"/>
    <x v="11"/>
    <n v="1"/>
    <x v="1356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x v="499"/>
    <b v="0"/>
    <s v="theater/plays"/>
    <x v="6"/>
    <x v="11"/>
    <n v="1"/>
    <x v="1356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x v="489"/>
    <b v="0"/>
    <s v="music/indie rock"/>
    <x v="7"/>
    <x v="12"/>
    <n v="4"/>
    <x v="2528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x v="499"/>
    <b v="0"/>
    <s v="film &amp; video/animation"/>
    <x v="5"/>
    <x v="23"/>
    <n v="5"/>
    <x v="1356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x v="498"/>
    <b v="0"/>
    <s v="publishing/art books"/>
    <x v="1"/>
    <x v="32"/>
    <n v="5"/>
    <x v="2171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x v="498"/>
    <b v="0"/>
    <s v="technology/space exploration"/>
    <x v="0"/>
    <x v="4"/>
    <n v="0"/>
    <x v="2609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x v="484"/>
    <b v="1"/>
    <s v="theater/plays"/>
    <x v="6"/>
    <x v="11"/>
    <n v="124"/>
    <x v="2610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x v="345"/>
    <b v="0"/>
    <s v="technology/web"/>
    <x v="0"/>
    <x v="26"/>
    <n v="0"/>
    <x v="2553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x v="496"/>
    <b v="0"/>
    <s v="music/jazz"/>
    <x v="7"/>
    <x v="33"/>
    <n v="22"/>
    <x v="261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x v="498"/>
    <b v="0"/>
    <s v="theater/plays"/>
    <x v="6"/>
    <x v="11"/>
    <n v="0"/>
    <x v="2408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x v="499"/>
    <b v="0"/>
    <s v="food/food trucks"/>
    <x v="4"/>
    <x v="29"/>
    <n v="0"/>
    <x v="1338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x v="499"/>
    <b v="0"/>
    <s v="music/jazz"/>
    <x v="7"/>
    <x v="33"/>
    <n v="6"/>
    <x v="1338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x v="499"/>
    <b v="0"/>
    <s v="technology/web"/>
    <x v="0"/>
    <x v="26"/>
    <n v="29"/>
    <x v="1338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x v="489"/>
    <b v="0"/>
    <s v="food/small batch"/>
    <x v="4"/>
    <x v="7"/>
    <n v="48"/>
    <x v="2421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x v="484"/>
    <b v="1"/>
    <s v="theater/plays"/>
    <x v="6"/>
    <x v="11"/>
    <n v="171"/>
    <x v="2612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x v="345"/>
    <b v="0"/>
    <s v="games/video games"/>
    <x v="3"/>
    <x v="18"/>
    <n v="0"/>
    <x v="2535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x v="428"/>
    <b v="0"/>
    <s v="theater/plays"/>
    <x v="6"/>
    <x v="11"/>
    <n v="1"/>
    <x v="2613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x v="489"/>
    <b v="0"/>
    <s v="theater/musical"/>
    <x v="6"/>
    <x v="19"/>
    <n v="3"/>
    <x v="225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x v="345"/>
    <b v="0"/>
    <s v="music/world music"/>
    <x v="7"/>
    <x v="37"/>
    <n v="12"/>
    <x v="2505"/>
  </r>
  <r>
    <n v="3122"/>
    <s v="be back soon (Canceled)"/>
    <s v="cancelled until further notice"/>
    <x v="348"/>
    <n v="116"/>
    <x v="1"/>
    <x v="0"/>
    <s v="USD"/>
    <n v="1478733732"/>
    <n v="1478298132"/>
    <b v="0"/>
    <x v="499"/>
    <b v="0"/>
    <s v="theater/spaces"/>
    <x v="6"/>
    <x v="9"/>
    <n v="58"/>
    <x v="261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x v="498"/>
    <b v="0"/>
    <s v="film &amp; video/science fiction"/>
    <x v="5"/>
    <x v="21"/>
    <n v="1"/>
    <x v="2136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x v="496"/>
    <b v="0"/>
    <s v="games/video games"/>
    <x v="3"/>
    <x v="18"/>
    <n v="2"/>
    <x v="261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x v="496"/>
    <b v="0"/>
    <s v="games/video games"/>
    <x v="3"/>
    <x v="18"/>
    <n v="10"/>
    <x v="2615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x v="480"/>
    <b v="0"/>
    <s v="technology/web"/>
    <x v="0"/>
    <x v="26"/>
    <n v="23"/>
    <x v="2616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428"/>
    <b v="0"/>
    <s v="film &amp; video/animation"/>
    <x v="5"/>
    <x v="23"/>
    <n v="2"/>
    <x v="2617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x v="495"/>
    <b v="0"/>
    <s v="music/indie rock"/>
    <x v="7"/>
    <x v="12"/>
    <n v="3"/>
    <x v="2618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x v="498"/>
    <b v="0"/>
    <s v="theater/musical"/>
    <x v="6"/>
    <x v="19"/>
    <n v="0"/>
    <x v="2300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x v="499"/>
    <b v="0"/>
    <s v="publishing/children's books"/>
    <x v="1"/>
    <x v="39"/>
    <n v="1"/>
    <x v="2375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x v="345"/>
    <b v="0"/>
    <s v="theater/plays"/>
    <x v="6"/>
    <x v="11"/>
    <n v="2"/>
    <x v="2619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x v="489"/>
    <b v="0"/>
    <s v="theater/plays"/>
    <x v="6"/>
    <x v="11"/>
    <n v="2"/>
    <x v="2283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x v="480"/>
    <b v="0"/>
    <s v="film &amp; video/drama"/>
    <x v="5"/>
    <x v="10"/>
    <n v="3"/>
    <x v="2620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x v="499"/>
    <b v="0"/>
    <s v="music/faith"/>
    <x v="7"/>
    <x v="14"/>
    <n v="11"/>
    <x v="2375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x v="499"/>
    <b v="0"/>
    <s v="theater/plays"/>
    <x v="6"/>
    <x v="11"/>
    <n v="22"/>
    <x v="2375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x v="498"/>
    <b v="0"/>
    <s v="games/video games"/>
    <x v="3"/>
    <x v="18"/>
    <n v="2"/>
    <x v="902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x v="480"/>
    <b v="0"/>
    <s v="technology/web"/>
    <x v="0"/>
    <x v="26"/>
    <n v="1"/>
    <x v="2621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x v="497"/>
    <b v="0"/>
    <s v="food/small batch"/>
    <x v="4"/>
    <x v="7"/>
    <n v="1"/>
    <x v="47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x v="489"/>
    <b v="0"/>
    <s v="photography/photobooks"/>
    <x v="2"/>
    <x v="3"/>
    <n v="4"/>
    <x v="2545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x v="489"/>
    <b v="0"/>
    <s v="technology/wearables"/>
    <x v="0"/>
    <x v="1"/>
    <n v="0"/>
    <x v="2622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x v="499"/>
    <b v="0"/>
    <s v="technology/web"/>
    <x v="0"/>
    <x v="26"/>
    <n v="0"/>
    <x v="2547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x v="345"/>
    <b v="0"/>
    <s v="technology/space exploration"/>
    <x v="0"/>
    <x v="4"/>
    <n v="1"/>
    <x v="2623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x v="498"/>
    <b v="0"/>
    <s v="technology/wearables"/>
    <x v="0"/>
    <x v="1"/>
    <n v="1"/>
    <x v="262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x v="489"/>
    <b v="0"/>
    <s v="technology/wearables"/>
    <x v="0"/>
    <x v="1"/>
    <n v="1"/>
    <x v="2622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x v="496"/>
    <b v="1"/>
    <s v="music/rock"/>
    <x v="7"/>
    <x v="15"/>
    <n v="424"/>
    <x v="2625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x v="489"/>
    <b v="0"/>
    <s v="technology/wearables"/>
    <x v="0"/>
    <x v="1"/>
    <n v="0"/>
    <x v="2626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x v="411"/>
    <b v="0"/>
    <s v="publishing/translations"/>
    <x v="1"/>
    <x v="31"/>
    <n v="0"/>
    <x v="2627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x v="499"/>
    <b v="0"/>
    <s v="theater/spaces"/>
    <x v="6"/>
    <x v="9"/>
    <n v="0"/>
    <x v="2551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x v="499"/>
    <b v="0"/>
    <s v="theater/plays"/>
    <x v="6"/>
    <x v="11"/>
    <n v="1"/>
    <x v="255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x v="345"/>
    <b v="0"/>
    <s v="publishing/fiction"/>
    <x v="1"/>
    <x v="35"/>
    <n v="2"/>
    <x v="2628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x v="499"/>
    <b v="0"/>
    <s v="publishing/children's books"/>
    <x v="1"/>
    <x v="39"/>
    <n v="11"/>
    <x v="2551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x v="498"/>
    <b v="0"/>
    <s v="games/video games"/>
    <x v="3"/>
    <x v="18"/>
    <n v="2"/>
    <x v="2629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x v="345"/>
    <b v="0"/>
    <s v="technology/gadgets"/>
    <x v="0"/>
    <x v="6"/>
    <n v="1"/>
    <x v="2630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x v="495"/>
    <b v="0"/>
    <s v="theater/musical"/>
    <x v="6"/>
    <x v="19"/>
    <n v="1"/>
    <x v="263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x v="499"/>
    <b v="0"/>
    <s v="music/jazz"/>
    <x v="7"/>
    <x v="33"/>
    <n v="2"/>
    <x v="2632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x v="499"/>
    <b v="0"/>
    <s v="theater/plays"/>
    <x v="6"/>
    <x v="11"/>
    <n v="3"/>
    <x v="2632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x v="480"/>
    <b v="0"/>
    <s v="photography/nature"/>
    <x v="2"/>
    <x v="38"/>
    <n v="13"/>
    <x v="2633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x v="499"/>
    <b v="1"/>
    <s v="technology/wearables"/>
    <x v="0"/>
    <x v="1"/>
    <n v="144"/>
    <x v="2632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x v="497"/>
    <b v="0"/>
    <s v="food/food trucks"/>
    <x v="4"/>
    <x v="29"/>
    <n v="0"/>
    <x v="115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x v="497"/>
    <b v="0"/>
    <s v="technology/wearables"/>
    <x v="0"/>
    <x v="1"/>
    <n v="0"/>
    <x v="115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x v="499"/>
    <b v="0"/>
    <s v="technology/web"/>
    <x v="0"/>
    <x v="26"/>
    <n v="0"/>
    <x v="1626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x v="497"/>
    <b v="0"/>
    <s v="publishing/translations"/>
    <x v="1"/>
    <x v="31"/>
    <n v="0"/>
    <x v="1151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x v="499"/>
    <b v="0"/>
    <s v="food/food trucks"/>
    <x v="4"/>
    <x v="29"/>
    <n v="0"/>
    <x v="1626"/>
  </r>
  <r>
    <n v="919"/>
    <s v="Jazz CD:  Out of The Blue"/>
    <s v="Cool jazz with a New Orleans flavor."/>
    <x v="16"/>
    <n v="100"/>
    <x v="2"/>
    <x v="0"/>
    <s v="USD"/>
    <n v="1355930645"/>
    <n v="1352906645"/>
    <b v="0"/>
    <x v="497"/>
    <b v="0"/>
    <s v="music/jazz"/>
    <x v="7"/>
    <x v="33"/>
    <n v="1"/>
    <x v="1151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x v="497"/>
    <b v="0"/>
    <s v="food/food trucks"/>
    <x v="4"/>
    <x v="29"/>
    <n v="1"/>
    <x v="1151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x v="497"/>
    <b v="0"/>
    <s v="theater/spaces"/>
    <x v="6"/>
    <x v="9"/>
    <n v="1"/>
    <x v="115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x v="497"/>
    <b v="0"/>
    <s v="film &amp; video/drama"/>
    <x v="5"/>
    <x v="10"/>
    <n v="2"/>
    <x v="1151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x v="497"/>
    <b v="0"/>
    <s v="technology/web"/>
    <x v="0"/>
    <x v="26"/>
    <n v="2"/>
    <x v="1151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x v="489"/>
    <b v="0"/>
    <s v="publishing/children's books"/>
    <x v="1"/>
    <x v="39"/>
    <n v="2"/>
    <x v="1647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x v="489"/>
    <b v="0"/>
    <s v="theater/plays"/>
    <x v="6"/>
    <x v="11"/>
    <n v="2"/>
    <x v="1647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x v="482"/>
    <b v="0"/>
    <s v="games/video games"/>
    <x v="3"/>
    <x v="18"/>
    <n v="3"/>
    <x v="2634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x v="497"/>
    <b v="0"/>
    <s v="publishing/art books"/>
    <x v="1"/>
    <x v="32"/>
    <n v="3"/>
    <x v="115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x v="498"/>
    <b v="0"/>
    <s v="food/food trucks"/>
    <x v="4"/>
    <x v="29"/>
    <n v="4"/>
    <x v="1958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x v="497"/>
    <b v="0"/>
    <s v="photography/nature"/>
    <x v="2"/>
    <x v="38"/>
    <n v="4"/>
    <x v="115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x v="497"/>
    <b v="0"/>
    <s v="publishing/translations"/>
    <x v="1"/>
    <x v="31"/>
    <n v="5"/>
    <x v="1151"/>
  </r>
  <r>
    <n v="3861"/>
    <s v="READY OR NOT HERE I COME"/>
    <s v="THE COMING OF THE LORD!"/>
    <x v="151"/>
    <n v="100"/>
    <x v="2"/>
    <x v="0"/>
    <s v="USD"/>
    <n v="1415828820"/>
    <n v="1412258977"/>
    <b v="0"/>
    <x v="497"/>
    <b v="0"/>
    <s v="theater/plays"/>
    <x v="6"/>
    <x v="11"/>
    <n v="5"/>
    <x v="11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x v="497"/>
    <b v="0"/>
    <s v="publishing/fiction"/>
    <x v="1"/>
    <x v="35"/>
    <n v="8"/>
    <x v="1151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x v="497"/>
    <b v="0"/>
    <s v="theater/plays"/>
    <x v="6"/>
    <x v="11"/>
    <n v="10"/>
    <x v="1151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x v="345"/>
    <b v="0"/>
    <s v="theater/plays"/>
    <x v="6"/>
    <x v="11"/>
    <n v="10"/>
    <x v="2635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x v="498"/>
    <b v="0"/>
    <s v="theater/plays"/>
    <x v="6"/>
    <x v="11"/>
    <n v="17"/>
    <x v="1958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x v="497"/>
    <b v="0"/>
    <s v="theater/musical"/>
    <x v="6"/>
    <x v="19"/>
    <n v="20"/>
    <x v="1151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x v="497"/>
    <b v="0"/>
    <s v="theater/plays"/>
    <x v="6"/>
    <x v="11"/>
    <n v="20"/>
    <x v="1151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x v="496"/>
    <b v="1"/>
    <s v="theater/plays"/>
    <x v="6"/>
    <x v="11"/>
    <n v="100"/>
    <x v="2478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x v="489"/>
    <b v="0"/>
    <s v="theater/plays"/>
    <x v="6"/>
    <x v="11"/>
    <n v="1"/>
    <x v="2465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x v="428"/>
    <b v="0"/>
    <s v="technology/wearables"/>
    <x v="0"/>
    <x v="1"/>
    <n v="1"/>
    <x v="2636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x v="345"/>
    <b v="0"/>
    <s v="theater/plays"/>
    <x v="6"/>
    <x v="11"/>
    <n v="2"/>
    <x v="2637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x v="489"/>
    <b v="0"/>
    <s v="theater/plays"/>
    <x v="6"/>
    <x v="11"/>
    <n v="3"/>
    <x v="2638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x v="482"/>
    <b v="0"/>
    <s v="theater/plays"/>
    <x v="6"/>
    <x v="11"/>
    <n v="6"/>
    <x v="2639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x v="345"/>
    <b v="0"/>
    <s v="theater/plays"/>
    <x v="6"/>
    <x v="11"/>
    <n v="3"/>
    <x v="2640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x v="489"/>
    <b v="0"/>
    <s v="photography/nature"/>
    <x v="2"/>
    <x v="38"/>
    <n v="4"/>
    <x v="2567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x v="498"/>
    <b v="0"/>
    <s v="photography/places"/>
    <x v="2"/>
    <x v="34"/>
    <n v="9"/>
    <x v="1667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x v="345"/>
    <b v="0"/>
    <s v="film &amp; video/science fiction"/>
    <x v="5"/>
    <x v="21"/>
    <n v="1"/>
    <x v="2641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x v="489"/>
    <b v="0"/>
    <s v="technology/space exploration"/>
    <x v="0"/>
    <x v="4"/>
    <n v="0"/>
    <x v="25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x v="497"/>
    <b v="0"/>
    <s v="technology/web"/>
    <x v="0"/>
    <x v="26"/>
    <n v="0"/>
    <x v="657"/>
  </r>
  <r>
    <n v="2763"/>
    <s v="My Christmas Star"/>
    <s v="How Santa finds childrens homes without getting lost by following certain stars."/>
    <x v="363"/>
    <n v="90"/>
    <x v="2"/>
    <x v="0"/>
    <s v="USD"/>
    <n v="1369403684"/>
    <n v="1365515684"/>
    <b v="0"/>
    <x v="498"/>
    <b v="0"/>
    <s v="publishing/children's books"/>
    <x v="1"/>
    <x v="39"/>
    <n v="0"/>
    <x v="2421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x v="498"/>
    <b v="0"/>
    <s v="music/jazz"/>
    <x v="7"/>
    <x v="33"/>
    <n v="0"/>
    <x v="2421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x v="489"/>
    <b v="0"/>
    <s v="technology/wearables"/>
    <x v="0"/>
    <x v="1"/>
    <n v="1"/>
    <x v="2573"/>
  </r>
  <r>
    <n v="2599"/>
    <s v="Empty Ramekins Catering Group"/>
    <s v="The Empty Ramekins Catering Group is looking for your help to start up in Miami Florida!!!!"/>
    <x v="364"/>
    <n v="90"/>
    <x v="2"/>
    <x v="0"/>
    <s v="USD"/>
    <n v="1407089147"/>
    <n v="1403201147"/>
    <b v="0"/>
    <x v="496"/>
    <b v="0"/>
    <s v="food/food trucks"/>
    <x v="4"/>
    <x v="29"/>
    <n v="1"/>
    <x v="2367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x v="498"/>
    <b v="0"/>
    <s v="theater/plays"/>
    <x v="6"/>
    <x v="11"/>
    <n v="2"/>
    <x v="2421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x v="496"/>
    <b v="0"/>
    <s v="music/jazz"/>
    <x v="7"/>
    <x v="33"/>
    <n v="5"/>
    <x v="2367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x v="496"/>
    <b v="0"/>
    <s v="food/restaurants"/>
    <x v="4"/>
    <x v="40"/>
    <n v="0"/>
    <x v="264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x v="345"/>
    <b v="0"/>
    <s v="theater/plays"/>
    <x v="6"/>
    <x v="11"/>
    <n v="29"/>
    <x v="2643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x v="489"/>
    <b v="0"/>
    <s v="games/video games"/>
    <x v="3"/>
    <x v="18"/>
    <n v="0"/>
    <x v="264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x v="489"/>
    <b v="0"/>
    <s v="technology/gadgets"/>
    <x v="0"/>
    <x v="6"/>
    <n v="0"/>
    <x v="2644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x v="485"/>
    <b v="0"/>
    <s v="games/video games"/>
    <x v="3"/>
    <x v="18"/>
    <n v="1"/>
    <x v="2645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x v="499"/>
    <b v="0"/>
    <s v="publishing/art books"/>
    <x v="1"/>
    <x v="32"/>
    <n v="1"/>
    <x v="2579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x v="489"/>
    <b v="0"/>
    <s v="food/small batch"/>
    <x v="4"/>
    <x v="7"/>
    <n v="3"/>
    <x v="2644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x v="489"/>
    <b v="0"/>
    <s v="music/faith"/>
    <x v="7"/>
    <x v="14"/>
    <n v="5"/>
    <x v="2644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x v="480"/>
    <b v="0"/>
    <s v="food/food trucks"/>
    <x v="4"/>
    <x v="29"/>
    <n v="6"/>
    <x v="2646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x v="495"/>
    <b v="0"/>
    <s v="games/video games"/>
    <x v="3"/>
    <x v="18"/>
    <n v="8"/>
    <x v="2647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x v="489"/>
    <b v="0"/>
    <s v="film &amp; video/animation"/>
    <x v="5"/>
    <x v="23"/>
    <n v="3"/>
    <x v="255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x v="489"/>
    <b v="0"/>
    <s v="technology/web"/>
    <x v="0"/>
    <x v="26"/>
    <n v="0"/>
    <x v="255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x v="496"/>
    <b v="0"/>
    <s v="film &amp; video/animation"/>
    <x v="5"/>
    <x v="23"/>
    <n v="1"/>
    <x v="2648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x v="489"/>
    <b v="0"/>
    <s v="film &amp; video/science fiction"/>
    <x v="5"/>
    <x v="21"/>
    <n v="0"/>
    <x v="2649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x v="496"/>
    <b v="0"/>
    <s v="games/video games"/>
    <x v="3"/>
    <x v="18"/>
    <n v="3"/>
    <x v="2531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x v="1"/>
    <s v="GBP"/>
    <n v="1434738483"/>
    <n v="1432146483"/>
    <b v="0"/>
    <x v="489"/>
    <b v="0"/>
    <s v="publishing/art books"/>
    <x v="1"/>
    <x v="32"/>
    <n v="1"/>
    <x v="2478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x v="1"/>
    <s v="GBP"/>
    <n v="1476873507"/>
    <n v="1474281507"/>
    <b v="0"/>
    <x v="489"/>
    <b v="0"/>
    <s v="technology/web"/>
    <x v="0"/>
    <x v="26"/>
    <n v="1"/>
    <x v="2478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x v="480"/>
    <b v="0"/>
    <s v="food/small batch"/>
    <x v="4"/>
    <x v="7"/>
    <n v="8"/>
    <x v="265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x v="499"/>
    <b v="0"/>
    <s v="theater/plays"/>
    <x v="6"/>
    <x v="11"/>
    <n v="11"/>
    <x v="2408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x v="498"/>
    <b v="0"/>
    <s v="theater/plays"/>
    <x v="6"/>
    <x v="11"/>
    <n v="32"/>
    <x v="2279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x v="498"/>
    <b v="0"/>
    <s v="photography/people"/>
    <x v="2"/>
    <x v="36"/>
    <n v="8"/>
    <x v="2523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x v="499"/>
    <b v="0"/>
    <s v="publishing/translations"/>
    <x v="1"/>
    <x v="31"/>
    <n v="1"/>
    <x v="1790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x v="496"/>
    <b v="0"/>
    <s v="film &amp; video/animation"/>
    <x v="5"/>
    <x v="23"/>
    <n v="1"/>
    <x v="2651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x v="489"/>
    <b v="0"/>
    <s v="photography/photobooks"/>
    <x v="2"/>
    <x v="3"/>
    <n v="1"/>
    <x v="2652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x v="498"/>
    <b v="0"/>
    <s v="publishing/translations"/>
    <x v="1"/>
    <x v="31"/>
    <n v="0"/>
    <x v="1647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x v="499"/>
    <b v="0"/>
    <s v="food/food trucks"/>
    <x v="4"/>
    <x v="29"/>
    <n v="0"/>
    <x v="2591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x v="499"/>
    <b v="0"/>
    <s v="food/restaurants"/>
    <x v="4"/>
    <x v="40"/>
    <n v="0"/>
    <x v="259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x v="499"/>
    <b v="0"/>
    <s v="theater/spaces"/>
    <x v="6"/>
    <x v="9"/>
    <n v="0"/>
    <x v="2591"/>
  </r>
  <r>
    <n v="1718"/>
    <s v="The Prodigal Son"/>
    <s v="A melody for the galaxy."/>
    <x v="23"/>
    <n v="75"/>
    <x v="2"/>
    <x v="0"/>
    <s v="USD"/>
    <n v="1463201940"/>
    <n v="1459435149"/>
    <b v="0"/>
    <x v="499"/>
    <b v="0"/>
    <s v="music/faith"/>
    <x v="7"/>
    <x v="14"/>
    <n v="0"/>
    <x v="2591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x v="497"/>
    <b v="0"/>
    <s v="technology/wearables"/>
    <x v="0"/>
    <x v="1"/>
    <n v="0"/>
    <x v="1319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x v="498"/>
    <b v="0"/>
    <s v="food/food trucks"/>
    <x v="4"/>
    <x v="29"/>
    <n v="1"/>
    <x v="1647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x v="498"/>
    <b v="0"/>
    <s v="photography/places"/>
    <x v="2"/>
    <x v="34"/>
    <n v="2"/>
    <x v="1647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x v="499"/>
    <b v="0"/>
    <s v="technology/web"/>
    <x v="0"/>
    <x v="26"/>
    <n v="3"/>
    <x v="2591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x v="498"/>
    <b v="0"/>
    <s v="theater/plays"/>
    <x v="6"/>
    <x v="11"/>
    <n v="4"/>
    <x v="1647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x v="489"/>
    <b v="0"/>
    <s v="theater/plays"/>
    <x v="6"/>
    <x v="11"/>
    <n v="5"/>
    <x v="250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x v="498"/>
    <b v="1"/>
    <s v="theater/plays"/>
    <x v="6"/>
    <x v="11"/>
    <n v="150"/>
    <x v="1647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x v="484"/>
    <b v="0"/>
    <s v="food/food trucks"/>
    <x v="4"/>
    <x v="29"/>
    <n v="0"/>
    <x v="2653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x v="498"/>
    <b v="0"/>
    <s v="food/food trucks"/>
    <x v="4"/>
    <x v="29"/>
    <n v="0"/>
    <x v="2504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x v="489"/>
    <b v="0"/>
    <s v="music/indie rock"/>
    <x v="7"/>
    <x v="12"/>
    <n v="7"/>
    <x v="2367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x v="345"/>
    <b v="0"/>
    <s v="publishing/translations"/>
    <x v="1"/>
    <x v="31"/>
    <n v="7"/>
    <x v="257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x v="498"/>
    <b v="0"/>
    <s v="theater/spaces"/>
    <x v="6"/>
    <x v="9"/>
    <n v="0"/>
    <x v="2654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x v="498"/>
    <b v="0"/>
    <s v="food/food trucks"/>
    <x v="4"/>
    <x v="29"/>
    <n v="0"/>
    <x v="265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x v="498"/>
    <b v="0"/>
    <s v="theater/plays"/>
    <x v="6"/>
    <x v="11"/>
    <n v="0"/>
    <x v="2598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x v="499"/>
    <b v="0"/>
    <s v="technology/web"/>
    <x v="0"/>
    <x v="26"/>
    <n v="0"/>
    <x v="2239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x v="499"/>
    <b v="0"/>
    <s v="games/video games"/>
    <x v="3"/>
    <x v="18"/>
    <n v="1"/>
    <x v="2239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x v="489"/>
    <b v="0"/>
    <s v="food/food trucks"/>
    <x v="4"/>
    <x v="29"/>
    <n v="1"/>
    <x v="2628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x v="499"/>
    <b v="0"/>
    <s v="music/indie rock"/>
    <x v="7"/>
    <x v="12"/>
    <n v="3"/>
    <x v="223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x v="345"/>
    <b v="0"/>
    <s v="film &amp; video/science fiction"/>
    <x v="5"/>
    <x v="21"/>
    <n v="14"/>
    <x v="1673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x v="480"/>
    <b v="0"/>
    <s v="theater/plays"/>
    <x v="6"/>
    <x v="11"/>
    <n v="14"/>
    <x v="2634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x v="489"/>
    <b v="0"/>
    <s v="theater/plays"/>
    <x v="6"/>
    <x v="11"/>
    <n v="35"/>
    <x v="2628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x v="498"/>
    <b v="1"/>
    <s v="theater/plays"/>
    <x v="6"/>
    <x v="11"/>
    <n v="140"/>
    <x v="2598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x v="345"/>
    <b v="0"/>
    <s v="photography/photobooks"/>
    <x v="2"/>
    <x v="3"/>
    <n v="2"/>
    <x v="2655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x v="498"/>
    <b v="0"/>
    <s v="theater/plays"/>
    <x v="6"/>
    <x v="11"/>
    <n v="4"/>
    <x v="2615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x v="499"/>
    <b v="0"/>
    <s v="technology/web"/>
    <x v="0"/>
    <x v="26"/>
    <n v="0"/>
    <x v="222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x v="495"/>
    <b v="0"/>
    <s v="technology/web"/>
    <x v="0"/>
    <x v="26"/>
    <n v="3"/>
    <x v="265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x v="497"/>
    <b v="0"/>
    <s v="publishing/art books"/>
    <x v="1"/>
    <x v="32"/>
    <n v="1"/>
    <x v="2481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x v="489"/>
    <b v="0"/>
    <s v="food/restaurants"/>
    <x v="4"/>
    <x v="40"/>
    <n v="0"/>
    <x v="2565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x v="499"/>
    <b v="0"/>
    <s v="music/jazz"/>
    <x v="7"/>
    <x v="33"/>
    <n v="1"/>
    <x v="238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x v="499"/>
    <b v="0"/>
    <s v="music/jazz"/>
    <x v="7"/>
    <x v="33"/>
    <n v="1"/>
    <x v="2387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x v="495"/>
    <b v="0"/>
    <s v="technology/wearables"/>
    <x v="0"/>
    <x v="1"/>
    <n v="1"/>
    <x v="2657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x v="496"/>
    <b v="0"/>
    <s v="technology/wearables"/>
    <x v="0"/>
    <x v="1"/>
    <n v="2"/>
    <x v="2446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x v="489"/>
    <b v="0"/>
    <s v="theater/plays"/>
    <x v="6"/>
    <x v="11"/>
    <n v="9"/>
    <x v="2565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x v="498"/>
    <b v="1"/>
    <s v="theater/plays"/>
    <x v="6"/>
    <x v="11"/>
    <n v="6500"/>
    <x v="2525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x v="493"/>
    <b v="1"/>
    <s v="publishing/nonfiction"/>
    <x v="1"/>
    <x v="17"/>
    <n v="160"/>
    <x v="2658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x v="489"/>
    <b v="0"/>
    <s v="theater/plays"/>
    <x v="6"/>
    <x v="11"/>
    <n v="2"/>
    <x v="2659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x v="496"/>
    <b v="0"/>
    <s v="music/jazz"/>
    <x v="7"/>
    <x v="33"/>
    <n v="0"/>
    <x v="266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x v="499"/>
    <b v="0"/>
    <s v="technology/web"/>
    <x v="0"/>
    <x v="26"/>
    <n v="0"/>
    <x v="2661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x v="499"/>
    <b v="0"/>
    <s v="technology/wearables"/>
    <x v="0"/>
    <x v="1"/>
    <n v="0"/>
    <x v="2661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x v="498"/>
    <b v="0"/>
    <s v="film &amp; video/animation"/>
    <x v="5"/>
    <x v="23"/>
    <n v="1"/>
    <x v="266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x v="345"/>
    <b v="0"/>
    <s v="theater/plays"/>
    <x v="6"/>
    <x v="11"/>
    <n v="8"/>
    <x v="2663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x v="499"/>
    <b v="0"/>
    <s v="film &amp; video/drama"/>
    <x v="5"/>
    <x v="10"/>
    <n v="0"/>
    <x v="2421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x v="498"/>
    <b v="0"/>
    <s v="theater/plays"/>
    <x v="6"/>
    <x v="11"/>
    <n v="1"/>
    <x v="2478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x v="489"/>
    <b v="0"/>
    <s v="theater/plays"/>
    <x v="6"/>
    <x v="11"/>
    <n v="2"/>
    <x v="2383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x v="498"/>
    <b v="0"/>
    <s v="technology/web"/>
    <x v="0"/>
    <x v="26"/>
    <n v="3"/>
    <x v="2478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x v="489"/>
    <b v="0"/>
    <s v="theater/plays"/>
    <x v="6"/>
    <x v="11"/>
    <n v="6"/>
    <x v="238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x v="497"/>
    <b v="0"/>
    <s v="photography/nature"/>
    <x v="2"/>
    <x v="38"/>
    <n v="9"/>
    <x v="13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x v="499"/>
    <b v="0"/>
    <s v="technology/gadgets"/>
    <x v="0"/>
    <x v="6"/>
    <n v="9"/>
    <x v="242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x v="499"/>
    <b v="0"/>
    <s v="food/food trucks"/>
    <x v="4"/>
    <x v="29"/>
    <n v="1"/>
    <x v="2664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x v="497"/>
    <b v="0"/>
    <s v="theater/plays"/>
    <x v="6"/>
    <x v="11"/>
    <n v="2"/>
    <x v="2439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x v="498"/>
    <b v="0"/>
    <s v="publishing/fiction"/>
    <x v="1"/>
    <x v="35"/>
    <n v="2"/>
    <x v="2652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x v="498"/>
    <b v="0"/>
    <s v="theater/spaces"/>
    <x v="6"/>
    <x v="9"/>
    <n v="0"/>
    <x v="2665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x v="489"/>
    <b v="0"/>
    <s v="technology/web"/>
    <x v="0"/>
    <x v="26"/>
    <n v="1"/>
    <x v="266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x v="498"/>
    <b v="0"/>
    <s v="games/video games"/>
    <x v="3"/>
    <x v="18"/>
    <n v="1"/>
    <x v="2665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x v="499"/>
    <b v="0"/>
    <s v="technology/web"/>
    <x v="0"/>
    <x v="26"/>
    <n v="0"/>
    <x v="2283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x v="498"/>
    <b v="0"/>
    <s v="technology/web"/>
    <x v="0"/>
    <x v="26"/>
    <n v="0"/>
    <x v="2619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x v="498"/>
    <b v="0"/>
    <s v="theater/plays"/>
    <x v="6"/>
    <x v="11"/>
    <n v="0"/>
    <x v="2619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x v="499"/>
    <b v="0"/>
    <s v="publishing/art books"/>
    <x v="1"/>
    <x v="32"/>
    <n v="1"/>
    <x v="2283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x v="499"/>
    <b v="0"/>
    <s v="technology/web"/>
    <x v="0"/>
    <x v="26"/>
    <n v="1"/>
    <x v="2283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x v="499"/>
    <b v="0"/>
    <s v="food/food trucks"/>
    <x v="4"/>
    <x v="29"/>
    <n v="1"/>
    <x v="228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x v="499"/>
    <b v="0"/>
    <s v="publishing/translations"/>
    <x v="1"/>
    <x v="31"/>
    <n v="1"/>
    <x v="2283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x v="498"/>
    <b v="0"/>
    <s v="theater/musical"/>
    <x v="6"/>
    <x v="19"/>
    <n v="6"/>
    <x v="26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x v="489"/>
    <b v="0"/>
    <s v="technology/wearables"/>
    <x v="0"/>
    <x v="1"/>
    <n v="0"/>
    <x v="2667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x v="489"/>
    <b v="0"/>
    <s v="games/video games"/>
    <x v="3"/>
    <x v="18"/>
    <n v="0"/>
    <x v="2667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x v="489"/>
    <b v="0"/>
    <s v="publishing/children's books"/>
    <x v="1"/>
    <x v="39"/>
    <n v="1"/>
    <x v="2667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x v="497"/>
    <b v="0"/>
    <s v="publishing/children's books"/>
    <x v="1"/>
    <x v="39"/>
    <n v="2"/>
    <x v="2547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x v="499"/>
    <b v="0"/>
    <s v="technology/web"/>
    <x v="0"/>
    <x v="26"/>
    <n v="0"/>
    <x v="2523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x v="484"/>
    <b v="0"/>
    <s v="film &amp; video/animation"/>
    <x v="5"/>
    <x v="23"/>
    <n v="0"/>
    <x v="2668"/>
  </r>
  <r>
    <n v="2402"/>
    <s v="Cupcake Truck Unite"/>
    <s v="Small town, delicious treats, and a mobile truck"/>
    <x v="32"/>
    <n v="52"/>
    <x v="2"/>
    <x v="0"/>
    <s v="USD"/>
    <n v="1431533931"/>
    <n v="1428941931"/>
    <b v="0"/>
    <x v="497"/>
    <b v="0"/>
    <s v="food/food trucks"/>
    <x v="4"/>
    <x v="29"/>
    <n v="0"/>
    <x v="2025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x v="345"/>
    <b v="0"/>
    <s v="technology/space exploration"/>
    <x v="0"/>
    <x v="4"/>
    <n v="0"/>
    <x v="2656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x v="489"/>
    <b v="0"/>
    <s v="games/video games"/>
    <x v="3"/>
    <x v="18"/>
    <n v="0"/>
    <x v="2631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x v="498"/>
    <b v="0"/>
    <s v="games/mobile games"/>
    <x v="3"/>
    <x v="28"/>
    <n v="1"/>
    <x v="2630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x v="499"/>
    <b v="0"/>
    <s v="food/food trucks"/>
    <x v="4"/>
    <x v="29"/>
    <n v="1"/>
    <x v="2556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x v="499"/>
    <b v="0"/>
    <s v="film &amp; video/animation"/>
    <x v="5"/>
    <x v="23"/>
    <n v="1"/>
    <x v="2556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x v="499"/>
    <b v="0"/>
    <s v="music/faith"/>
    <x v="7"/>
    <x v="14"/>
    <n v="1"/>
    <x v="2556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x v="489"/>
    <b v="0"/>
    <s v="photography/people"/>
    <x v="2"/>
    <x v="36"/>
    <n v="3"/>
    <x v="263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x v="499"/>
    <b v="0"/>
    <s v="film &amp; video/drama"/>
    <x v="5"/>
    <x v="10"/>
    <n v="3"/>
    <x v="255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x v="345"/>
    <b v="0"/>
    <s v="theater/plays"/>
    <x v="6"/>
    <x v="11"/>
    <n v="9"/>
    <x v="2656"/>
  </r>
  <r>
    <n v="2373"/>
    <s v="Cykelauktion.com (Canceled)"/>
    <s v="We want to create a safe marketplace for buying and selling bicycles."/>
    <x v="373"/>
    <n v="50"/>
    <x v="1"/>
    <x v="10"/>
    <s v="SEK"/>
    <n v="1440863624"/>
    <n v="1438271624"/>
    <b v="0"/>
    <x v="497"/>
    <b v="0"/>
    <s v="technology/web"/>
    <x v="0"/>
    <x v="26"/>
    <n v="0"/>
    <x v="1626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x v="8"/>
    <s v="AUD"/>
    <n v="1401662239"/>
    <n v="1399070239"/>
    <b v="0"/>
    <x v="497"/>
    <b v="0"/>
    <s v="film &amp; video/animation"/>
    <x v="5"/>
    <x v="23"/>
    <n v="0"/>
    <x v="1626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x v="0"/>
    <s v="USD"/>
    <n v="1449989260"/>
    <n v="1447397260"/>
    <b v="0"/>
    <x v="497"/>
    <b v="0"/>
    <s v="technology/web"/>
    <x v="0"/>
    <x v="26"/>
    <n v="0"/>
    <x v="162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x v="497"/>
    <b v="0"/>
    <s v="technology/web"/>
    <x v="0"/>
    <x v="26"/>
    <n v="0"/>
    <x v="1626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x v="499"/>
    <b v="0"/>
    <s v="technology/gadgets"/>
    <x v="0"/>
    <x v="6"/>
    <n v="0"/>
    <x v="16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x v="497"/>
    <b v="0"/>
    <s v="music/jazz"/>
    <x v="7"/>
    <x v="33"/>
    <n v="0"/>
    <x v="1626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x v="489"/>
    <b v="0"/>
    <s v="games/video games"/>
    <x v="3"/>
    <x v="18"/>
    <n v="0"/>
    <x v="266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x v="497"/>
    <b v="0"/>
    <s v="food/food trucks"/>
    <x v="4"/>
    <x v="29"/>
    <n v="0"/>
    <x v="1626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x v="497"/>
    <b v="0"/>
    <s v="food/food trucks"/>
    <x v="4"/>
    <x v="29"/>
    <n v="0"/>
    <x v="1626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x v="498"/>
    <b v="0"/>
    <s v="theater/spaces"/>
    <x v="6"/>
    <x v="9"/>
    <n v="0"/>
    <x v="2635"/>
  </r>
  <r>
    <n v="237"/>
    <s v="Making The Choice"/>
    <s v="Making The Choice is a christian short film series."/>
    <x v="51"/>
    <n v="50"/>
    <x v="2"/>
    <x v="0"/>
    <s v="USD"/>
    <n v="1457445069"/>
    <n v="1452261069"/>
    <b v="0"/>
    <x v="497"/>
    <b v="0"/>
    <s v="film &amp; video/drama"/>
    <x v="5"/>
    <x v="10"/>
    <n v="0"/>
    <x v="1626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x v="497"/>
    <b v="0"/>
    <s v="photography/nature"/>
    <x v="2"/>
    <x v="38"/>
    <n v="0"/>
    <x v="1626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x v="497"/>
    <b v="0"/>
    <s v="food/food trucks"/>
    <x v="4"/>
    <x v="29"/>
    <n v="0"/>
    <x v="1626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x v="497"/>
    <b v="0"/>
    <s v="theater/spaces"/>
    <x v="6"/>
    <x v="9"/>
    <n v="0"/>
    <x v="1626"/>
  </r>
  <r>
    <n v="190"/>
    <s v="REGIONRAT, the movie"/>
    <s v="Because hope can be a 4 letter word"/>
    <x v="32"/>
    <n v="50"/>
    <x v="2"/>
    <x v="0"/>
    <s v="USD"/>
    <n v="1466091446"/>
    <n v="1465227446"/>
    <b v="0"/>
    <x v="497"/>
    <b v="0"/>
    <s v="film &amp; video/drama"/>
    <x v="5"/>
    <x v="10"/>
    <n v="0"/>
    <x v="1626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x v="497"/>
    <b v="0"/>
    <s v="food/food trucks"/>
    <x v="4"/>
    <x v="29"/>
    <n v="1"/>
    <x v="1626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x v="497"/>
    <b v="0"/>
    <s v="food/food trucks"/>
    <x v="4"/>
    <x v="29"/>
    <n v="1"/>
    <x v="1626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x v="499"/>
    <b v="0"/>
    <s v="publishing/fiction"/>
    <x v="1"/>
    <x v="35"/>
    <n v="1"/>
    <x v="1647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x v="499"/>
    <b v="0"/>
    <s v="theater/plays"/>
    <x v="6"/>
    <x v="11"/>
    <n v="1"/>
    <x v="1647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x v="497"/>
    <b v="0"/>
    <s v="journalism/audio"/>
    <x v="8"/>
    <x v="30"/>
    <n v="1"/>
    <x v="1626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x v="497"/>
    <b v="0"/>
    <s v="photography/people"/>
    <x v="2"/>
    <x v="36"/>
    <n v="1"/>
    <x v="1626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x v="497"/>
    <b v="0"/>
    <s v="theater/musical"/>
    <x v="6"/>
    <x v="19"/>
    <n v="1"/>
    <x v="1626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x v="497"/>
    <b v="0"/>
    <s v="theater/plays"/>
    <x v="6"/>
    <x v="11"/>
    <n v="1"/>
    <x v="1626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x v="499"/>
    <b v="0"/>
    <s v="music/jazz"/>
    <x v="7"/>
    <x v="33"/>
    <n v="1"/>
    <x v="1647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x v="497"/>
    <b v="0"/>
    <s v="music/faith"/>
    <x v="7"/>
    <x v="14"/>
    <n v="2"/>
    <x v="1626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x v="498"/>
    <b v="0"/>
    <s v="film &amp; video/animation"/>
    <x v="5"/>
    <x v="23"/>
    <n v="3"/>
    <x v="2635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x v="497"/>
    <b v="0"/>
    <s v="publishing/fiction"/>
    <x v="1"/>
    <x v="35"/>
    <n v="3"/>
    <x v="1626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x v="497"/>
    <b v="0"/>
    <s v="theater/plays"/>
    <x v="6"/>
    <x v="11"/>
    <n v="3"/>
    <x v="1626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x v="497"/>
    <b v="0"/>
    <s v="film &amp; video/animation"/>
    <x v="5"/>
    <x v="23"/>
    <n v="5"/>
    <x v="1626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x v="497"/>
    <b v="0"/>
    <s v="games/mobile games"/>
    <x v="3"/>
    <x v="28"/>
    <n v="5"/>
    <x v="1626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x v="497"/>
    <b v="0"/>
    <s v="theater/plays"/>
    <x v="6"/>
    <x v="11"/>
    <n v="5"/>
    <x v="162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x v="496"/>
    <b v="0"/>
    <s v="games/video games"/>
    <x v="3"/>
    <x v="18"/>
    <n v="10"/>
    <x v="2634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x v="498"/>
    <b v="0"/>
    <s v="publishing/fiction"/>
    <x v="1"/>
    <x v="35"/>
    <n v="0"/>
    <x v="2670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x v="489"/>
    <b v="0"/>
    <s v="games/video games"/>
    <x v="3"/>
    <x v="18"/>
    <n v="0"/>
    <x v="2671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x v="480"/>
    <b v="0"/>
    <s v="games/video games"/>
    <x v="3"/>
    <x v="18"/>
    <n v="0"/>
    <x v="2672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x v="496"/>
    <b v="0"/>
    <s v="theater/plays"/>
    <x v="6"/>
    <x v="11"/>
    <n v="5"/>
    <x v="2673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x v="499"/>
    <b v="0"/>
    <s v="food/food trucks"/>
    <x v="4"/>
    <x v="29"/>
    <n v="0"/>
    <x v="2573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x v="499"/>
    <b v="0"/>
    <s v="film &amp; video/animation"/>
    <x v="5"/>
    <x v="23"/>
    <n v="0"/>
    <x v="2573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x v="489"/>
    <b v="0"/>
    <s v="games/video games"/>
    <x v="3"/>
    <x v="18"/>
    <n v="0"/>
    <x v="2674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x v="498"/>
    <b v="0"/>
    <s v="games/video games"/>
    <x v="3"/>
    <x v="18"/>
    <n v="0"/>
    <x v="2383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x v="499"/>
    <b v="0"/>
    <s v="theater/plays"/>
    <x v="6"/>
    <x v="11"/>
    <n v="1"/>
    <x v="257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x v="499"/>
    <b v="0"/>
    <s v="theater/plays"/>
    <x v="6"/>
    <x v="11"/>
    <n v="1"/>
    <x v="2573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x v="489"/>
    <b v="0"/>
    <s v="publishing/children's books"/>
    <x v="1"/>
    <x v="39"/>
    <n v="1"/>
    <x v="2674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x v="496"/>
    <b v="0"/>
    <s v="music/jazz"/>
    <x v="7"/>
    <x v="33"/>
    <n v="1"/>
    <x v="2675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x v="489"/>
    <b v="0"/>
    <s v="theater/plays"/>
    <x v="6"/>
    <x v="11"/>
    <n v="2"/>
    <x v="2674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x v="498"/>
    <b v="0"/>
    <s v="theater/plays"/>
    <x v="6"/>
    <x v="11"/>
    <n v="2"/>
    <x v="238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x v="499"/>
    <b v="0"/>
    <s v="music/jazz"/>
    <x v="7"/>
    <x v="33"/>
    <n v="2"/>
    <x v="2573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x v="496"/>
    <b v="0"/>
    <s v="film &amp; video/animation"/>
    <x v="5"/>
    <x v="23"/>
    <n v="2"/>
    <x v="2675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x v="498"/>
    <b v="0"/>
    <s v="theater/plays"/>
    <x v="6"/>
    <x v="11"/>
    <n v="3"/>
    <x v="2383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x v="498"/>
    <b v="0"/>
    <s v="games/video games"/>
    <x v="3"/>
    <x v="18"/>
    <n v="5"/>
    <x v="2383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x v="498"/>
    <b v="0"/>
    <s v="publishing/translations"/>
    <x v="1"/>
    <x v="31"/>
    <n v="5"/>
    <x v="238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x v="496"/>
    <b v="0"/>
    <s v="games/video games"/>
    <x v="3"/>
    <x v="18"/>
    <n v="8"/>
    <x v="2675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x v="489"/>
    <b v="0"/>
    <s v="games/video games"/>
    <x v="3"/>
    <x v="18"/>
    <n v="14"/>
    <x v="2636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x v="489"/>
    <b v="0"/>
    <s v="technology/gadgets"/>
    <x v="0"/>
    <x v="6"/>
    <n v="0"/>
    <x v="2676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x v="489"/>
    <b v="0"/>
    <s v="food/food trucks"/>
    <x v="4"/>
    <x v="29"/>
    <n v="4"/>
    <x v="2676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x v="345"/>
    <b v="0"/>
    <s v="games/video games"/>
    <x v="3"/>
    <x v="18"/>
    <n v="0"/>
    <x v="2677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x v="489"/>
    <b v="0"/>
    <s v="theater/plays"/>
    <x v="6"/>
    <x v="11"/>
    <n v="2"/>
    <x v="267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x v="489"/>
    <b v="0"/>
    <s v="theater/spaces"/>
    <x v="6"/>
    <x v="9"/>
    <n v="4"/>
    <x v="2678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x v="407"/>
    <b v="0"/>
    <s v="photography/photobooks"/>
    <x v="2"/>
    <x v="3"/>
    <n v="0"/>
    <x v="2679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x v="499"/>
    <b v="0"/>
    <s v="film &amp; video/science fiction"/>
    <x v="5"/>
    <x v="21"/>
    <n v="0"/>
    <x v="2478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x v="498"/>
    <b v="0"/>
    <s v="theater/spaces"/>
    <x v="6"/>
    <x v="9"/>
    <n v="0"/>
    <x v="268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x v="489"/>
    <b v="0"/>
    <s v="photography/photobooks"/>
    <x v="2"/>
    <x v="3"/>
    <n v="1"/>
    <x v="2634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x v="497"/>
    <b v="0"/>
    <s v="music/world music"/>
    <x v="7"/>
    <x v="37"/>
    <n v="1"/>
    <x v="2408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x v="498"/>
    <b v="0"/>
    <s v="food/food trucks"/>
    <x v="4"/>
    <x v="29"/>
    <n v="1"/>
    <x v="268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x v="499"/>
    <b v="0"/>
    <s v="music/jazz"/>
    <x v="7"/>
    <x v="33"/>
    <n v="1"/>
    <x v="2478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x v="499"/>
    <b v="0"/>
    <s v="photography/photobooks"/>
    <x v="2"/>
    <x v="3"/>
    <n v="1"/>
    <x v="2478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x v="499"/>
    <b v="0"/>
    <s v="theater/plays"/>
    <x v="6"/>
    <x v="11"/>
    <n v="1"/>
    <x v="2478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x v="499"/>
    <b v="0"/>
    <s v="music/jazz"/>
    <x v="7"/>
    <x v="33"/>
    <n v="1"/>
    <x v="2478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x v="498"/>
    <b v="0"/>
    <s v="theater/plays"/>
    <x v="6"/>
    <x v="11"/>
    <n v="2"/>
    <x v="2680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x v="498"/>
    <b v="0"/>
    <s v="film &amp; video/science fiction"/>
    <x v="5"/>
    <x v="21"/>
    <n v="3"/>
    <x v="2680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x v="498"/>
    <b v="0"/>
    <s v="theater/musical"/>
    <x v="6"/>
    <x v="19"/>
    <n v="3"/>
    <x v="2680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x v="498"/>
    <b v="0"/>
    <s v="technology/web"/>
    <x v="0"/>
    <x v="26"/>
    <n v="0"/>
    <x v="244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x v="489"/>
    <b v="0"/>
    <s v="theater/plays"/>
    <x v="6"/>
    <x v="11"/>
    <n v="1"/>
    <x v="2681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x v="489"/>
    <b v="0"/>
    <s v="theater/plays"/>
    <x v="6"/>
    <x v="11"/>
    <n v="4"/>
    <x v="2639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x v="499"/>
    <b v="0"/>
    <s v="theater/plays"/>
    <x v="6"/>
    <x v="11"/>
    <n v="1"/>
    <x v="2682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x v="498"/>
    <b v="0"/>
    <s v="food/food trucks"/>
    <x v="4"/>
    <x v="29"/>
    <n v="0"/>
    <x v="2574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x v="499"/>
    <b v="0"/>
    <s v="games/mobile games"/>
    <x v="3"/>
    <x v="28"/>
    <n v="0"/>
    <x v="2367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x v="489"/>
    <b v="0"/>
    <s v="publishing/children's books"/>
    <x v="1"/>
    <x v="39"/>
    <n v="1"/>
    <x v="2675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x v="498"/>
    <b v="0"/>
    <s v="technology/space exploration"/>
    <x v="0"/>
    <x v="4"/>
    <n v="1"/>
    <x v="2574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x v="499"/>
    <b v="0"/>
    <s v="food/food trucks"/>
    <x v="4"/>
    <x v="29"/>
    <n v="0"/>
    <x v="262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x v="499"/>
    <b v="0"/>
    <s v="food/food trucks"/>
    <x v="4"/>
    <x v="29"/>
    <n v="0"/>
    <x v="2628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x v="499"/>
    <b v="0"/>
    <s v="theater/musical"/>
    <x v="6"/>
    <x v="19"/>
    <n v="0"/>
    <x v="2628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x v="489"/>
    <b v="0"/>
    <s v="publishing/children's books"/>
    <x v="1"/>
    <x v="39"/>
    <n v="0"/>
    <x v="2683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x v="498"/>
    <b v="0"/>
    <s v="food/food trucks"/>
    <x v="4"/>
    <x v="29"/>
    <n v="0"/>
    <x v="1673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x v="489"/>
    <b v="0"/>
    <s v="music/faith"/>
    <x v="7"/>
    <x v="14"/>
    <n v="1"/>
    <x v="268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x v="489"/>
    <b v="0"/>
    <s v="technology/web"/>
    <x v="0"/>
    <x v="26"/>
    <n v="1"/>
    <x v="2683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x v="498"/>
    <b v="0"/>
    <s v="music/faith"/>
    <x v="7"/>
    <x v="14"/>
    <n v="1"/>
    <x v="1673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x v="497"/>
    <b v="0"/>
    <s v="theater/plays"/>
    <x v="6"/>
    <x v="11"/>
    <n v="2"/>
    <x v="223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x v="499"/>
    <b v="0"/>
    <s v="theater/musical"/>
    <x v="6"/>
    <x v="19"/>
    <n v="2"/>
    <x v="2628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x v="498"/>
    <b v="0"/>
    <s v="photography/nature"/>
    <x v="2"/>
    <x v="38"/>
    <n v="5"/>
    <x v="1673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x v="497"/>
    <b v="0"/>
    <s v="theater/plays"/>
    <x v="6"/>
    <x v="11"/>
    <n v="1"/>
    <x v="2684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x v="489"/>
    <b v="0"/>
    <s v="games/video games"/>
    <x v="3"/>
    <x v="18"/>
    <n v="0"/>
    <x v="2656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x v="497"/>
    <b v="0"/>
    <s v="music/faith"/>
    <x v="7"/>
    <x v="14"/>
    <n v="1"/>
    <x v="2223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x v="498"/>
    <b v="0"/>
    <s v="publishing/children's books"/>
    <x v="1"/>
    <x v="39"/>
    <n v="1"/>
    <x v="2685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x v="499"/>
    <b v="0"/>
    <s v="publishing/fiction"/>
    <x v="1"/>
    <x v="35"/>
    <n v="1"/>
    <x v="2670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x v="489"/>
    <b v="0"/>
    <s v="theater/plays"/>
    <x v="6"/>
    <x v="11"/>
    <n v="2"/>
    <x v="2686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x v="498"/>
    <b v="0"/>
    <s v="theater/plays"/>
    <x v="6"/>
    <x v="11"/>
    <n v="3"/>
    <x v="2607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x v="499"/>
    <b v="0"/>
    <s v="technology/web"/>
    <x v="0"/>
    <x v="26"/>
    <n v="0"/>
    <x v="2687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x v="498"/>
    <b v="0"/>
    <s v="film &amp; video/animation"/>
    <x v="5"/>
    <x v="23"/>
    <n v="0"/>
    <x v="2688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x v="499"/>
    <b v="0"/>
    <s v="film &amp; video/science fiction"/>
    <x v="5"/>
    <x v="21"/>
    <n v="0"/>
    <x v="238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x v="497"/>
    <b v="0"/>
    <s v="food/food trucks"/>
    <x v="4"/>
    <x v="29"/>
    <n v="0"/>
    <x v="242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x v="497"/>
    <b v="0"/>
    <s v="technology/web"/>
    <x v="0"/>
    <x v="26"/>
    <n v="0"/>
    <x v="2421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x v="499"/>
    <b v="0"/>
    <s v="food/food trucks"/>
    <x v="4"/>
    <x v="29"/>
    <n v="0"/>
    <x v="238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x v="497"/>
    <b v="0"/>
    <s v="music/jazz"/>
    <x v="7"/>
    <x v="33"/>
    <n v="1"/>
    <x v="2421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x v="499"/>
    <b v="0"/>
    <s v="food/restaurants"/>
    <x v="4"/>
    <x v="40"/>
    <n v="1"/>
    <x v="2383"/>
  </r>
  <r>
    <n v="497"/>
    <s v="Galaxy Probe Kids"/>
    <s v="live-action/animated series pilot."/>
    <x v="382"/>
    <n v="30"/>
    <x v="2"/>
    <x v="0"/>
    <s v="USD"/>
    <n v="1419483600"/>
    <n v="1414889665"/>
    <b v="0"/>
    <x v="498"/>
    <b v="0"/>
    <s v="film &amp; video/animation"/>
    <x v="5"/>
    <x v="23"/>
    <n v="1"/>
    <x v="263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x v="499"/>
    <b v="0"/>
    <s v="publishing/fiction"/>
    <x v="1"/>
    <x v="35"/>
    <n v="1"/>
    <x v="2383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x v="497"/>
    <b v="0"/>
    <s v="music/indie rock"/>
    <x v="7"/>
    <x v="12"/>
    <n v="1"/>
    <x v="2421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x v="499"/>
    <b v="0"/>
    <s v="music/jazz"/>
    <x v="7"/>
    <x v="33"/>
    <n v="1"/>
    <x v="2383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x v="497"/>
    <b v="0"/>
    <s v="theater/plays"/>
    <x v="6"/>
    <x v="11"/>
    <n v="5"/>
    <x v="242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x v="499"/>
    <b v="0"/>
    <s v="theater/musical"/>
    <x v="6"/>
    <x v="19"/>
    <n v="6"/>
    <x v="2383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x v="489"/>
    <b v="1"/>
    <s v="photography/photobooks"/>
    <x v="2"/>
    <x v="3"/>
    <n v="120"/>
    <x v="2689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x v="496"/>
    <b v="0"/>
    <s v="games/video games"/>
    <x v="3"/>
    <x v="18"/>
    <n v="0"/>
    <x v="2690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x v="497"/>
    <b v="0"/>
    <s v="theater/plays"/>
    <x v="6"/>
    <x v="11"/>
    <n v="0"/>
    <x v="2254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x v="489"/>
    <b v="0"/>
    <s v="theater/plays"/>
    <x v="6"/>
    <x v="11"/>
    <n v="1"/>
    <x v="269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x v="489"/>
    <b v="1"/>
    <s v="music/classical music"/>
    <x v="7"/>
    <x v="25"/>
    <n v="116"/>
    <x v="2691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x v="497"/>
    <b v="0"/>
    <s v="technology/wearables"/>
    <x v="0"/>
    <x v="1"/>
    <n v="1"/>
    <x v="2135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x v="499"/>
    <b v="0"/>
    <s v="publishing/art books"/>
    <x v="1"/>
    <x v="32"/>
    <n v="1"/>
    <x v="2666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x v="489"/>
    <b v="0"/>
    <s v="theater/plays"/>
    <x v="6"/>
    <x v="11"/>
    <n v="1"/>
    <x v="269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x v="499"/>
    <b v="0"/>
    <s v="food/food trucks"/>
    <x v="4"/>
    <x v="29"/>
    <n v="0"/>
    <x v="2693"/>
  </r>
  <r>
    <n v="3124"/>
    <s v="Theater &amp; Arts &amp; Day Care (Canceled)"/>
    <s v="A place where kids/ teens' dreams come true, and one finds there home without sparkly red shoes!"/>
    <x v="385"/>
    <n v="26"/>
    <x v="1"/>
    <x v="0"/>
    <s v="USD"/>
    <n v="1422902601"/>
    <n v="1417718601"/>
    <b v="0"/>
    <x v="489"/>
    <b v="0"/>
    <s v="theater/spaces"/>
    <x v="6"/>
    <x v="9"/>
    <n v="0"/>
    <x v="2020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x v="499"/>
    <b v="0"/>
    <s v="games/mobile games"/>
    <x v="3"/>
    <x v="28"/>
    <n v="0"/>
    <x v="2446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x v="499"/>
    <b v="0"/>
    <s v="theater/plays"/>
    <x v="6"/>
    <x v="11"/>
    <n v="0"/>
    <x v="2446"/>
  </r>
  <r>
    <n v="453"/>
    <s v="Jamboni Brothers Pizza Pilot"/>
    <s v="A 7 minute broadcast-quality web pilot (in 3D animation) of Jamboni Brothers Pizza {the ultimate goal being a cartoon TV series}."/>
    <x v="386"/>
    <n v="26"/>
    <x v="2"/>
    <x v="0"/>
    <s v="USD"/>
    <n v="1424375279"/>
    <n v="1422992879"/>
    <b v="0"/>
    <x v="499"/>
    <b v="0"/>
    <s v="film &amp; video/animation"/>
    <x v="5"/>
    <x v="23"/>
    <n v="0"/>
    <x v="2446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x v="499"/>
    <b v="0"/>
    <s v="theater/spaces"/>
    <x v="6"/>
    <x v="9"/>
    <n v="0"/>
    <x v="2446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x v="499"/>
    <b v="0"/>
    <s v="technology/web"/>
    <x v="0"/>
    <x v="26"/>
    <n v="0"/>
    <x v="244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x v="499"/>
    <b v="0"/>
    <s v="technology/wearables"/>
    <x v="0"/>
    <x v="1"/>
    <n v="0"/>
    <x v="2446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x v="499"/>
    <b v="0"/>
    <s v="publishing/translations"/>
    <x v="1"/>
    <x v="31"/>
    <n v="0"/>
    <x v="244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x v="499"/>
    <b v="0"/>
    <s v="food/food trucks"/>
    <x v="4"/>
    <x v="29"/>
    <n v="0"/>
    <x v="2446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x v="499"/>
    <b v="0"/>
    <s v="games/video games"/>
    <x v="3"/>
    <x v="18"/>
    <n v="1"/>
    <x v="2446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x v="499"/>
    <b v="0"/>
    <s v="theater/plays"/>
    <x v="6"/>
    <x v="11"/>
    <n v="1"/>
    <x v="2446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x v="499"/>
    <b v="0"/>
    <s v="food/food trucks"/>
    <x v="4"/>
    <x v="29"/>
    <n v="2"/>
    <x v="2446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x v="497"/>
    <b v="0"/>
    <s v="theater/plays"/>
    <x v="6"/>
    <x v="11"/>
    <n v="0"/>
    <x v="164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x v="497"/>
    <b v="0"/>
    <s v="theater/spaces"/>
    <x v="6"/>
    <x v="9"/>
    <n v="0"/>
    <x v="1647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x v="497"/>
    <b v="0"/>
    <s v="film &amp; video/animation"/>
    <x v="5"/>
    <x v="23"/>
    <n v="0"/>
    <x v="1647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x v="497"/>
    <b v="0"/>
    <s v="technology/web"/>
    <x v="0"/>
    <x v="26"/>
    <n v="0"/>
    <x v="1647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x v="497"/>
    <b v="0"/>
    <s v="theater/plays"/>
    <x v="6"/>
    <x v="11"/>
    <n v="0"/>
    <x v="1647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x v="497"/>
    <b v="0"/>
    <s v="food/food trucks"/>
    <x v="4"/>
    <x v="29"/>
    <n v="0"/>
    <x v="1647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x v="497"/>
    <b v="0"/>
    <s v="technology/web"/>
    <x v="0"/>
    <x v="26"/>
    <n v="0"/>
    <x v="1647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x v="497"/>
    <b v="0"/>
    <s v="games/video games"/>
    <x v="3"/>
    <x v="18"/>
    <n v="0"/>
    <x v="1647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x v="497"/>
    <b v="0"/>
    <s v="theater/plays"/>
    <x v="6"/>
    <x v="11"/>
    <n v="0"/>
    <x v="164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x v="499"/>
    <b v="0"/>
    <s v="film &amp; video/animation"/>
    <x v="5"/>
    <x v="23"/>
    <n v="0"/>
    <x v="2669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x v="497"/>
    <b v="0"/>
    <s v="music/jazz"/>
    <x v="7"/>
    <x v="33"/>
    <n v="0"/>
    <x v="1647"/>
  </r>
  <r>
    <n v="1988"/>
    <s v="Phillip Michael Photography"/>
    <s v="Expressing art in an image!"/>
    <x v="70"/>
    <n v="25"/>
    <x v="2"/>
    <x v="0"/>
    <s v="USD"/>
    <n v="1440094742"/>
    <n v="1437502742"/>
    <b v="0"/>
    <x v="497"/>
    <b v="0"/>
    <s v="photography/people"/>
    <x v="2"/>
    <x v="36"/>
    <n v="0"/>
    <x v="1647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x v="497"/>
    <b v="0"/>
    <s v="games/video games"/>
    <x v="3"/>
    <x v="18"/>
    <n v="1"/>
    <x v="1647"/>
  </r>
  <r>
    <n v="2893"/>
    <s v="REDISCOVERING KIA THE PLAY"/>
    <s v="Fundraising for REDISCOVERING KIA THE PLAY"/>
    <x v="1"/>
    <n v="25"/>
    <x v="2"/>
    <x v="0"/>
    <s v="USD"/>
    <n v="1420768800"/>
    <n v="1415644395"/>
    <b v="0"/>
    <x v="499"/>
    <b v="0"/>
    <s v="theater/plays"/>
    <x v="6"/>
    <x v="11"/>
    <n v="1"/>
    <x v="2669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x v="497"/>
    <b v="0"/>
    <s v="technology/web"/>
    <x v="0"/>
    <x v="26"/>
    <n v="1"/>
    <x v="1647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x v="497"/>
    <b v="0"/>
    <s v="theater/plays"/>
    <x v="6"/>
    <x v="11"/>
    <n v="1"/>
    <x v="1647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x v="497"/>
    <b v="0"/>
    <s v="food/food trucks"/>
    <x v="4"/>
    <x v="29"/>
    <n v="1"/>
    <x v="1647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x v="497"/>
    <b v="0"/>
    <s v="publishing/children's books"/>
    <x v="1"/>
    <x v="39"/>
    <n v="1"/>
    <x v="1647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x v="498"/>
    <b v="0"/>
    <s v="food/food trucks"/>
    <x v="4"/>
    <x v="29"/>
    <n v="1"/>
    <x v="2694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x v="497"/>
    <b v="0"/>
    <s v="theater/plays"/>
    <x v="6"/>
    <x v="11"/>
    <n v="1"/>
    <x v="16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x v="497"/>
    <b v="0"/>
    <s v="music/world music"/>
    <x v="7"/>
    <x v="37"/>
    <n v="1"/>
    <x v="164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x v="497"/>
    <b v="0"/>
    <s v="theater/plays"/>
    <x v="6"/>
    <x v="11"/>
    <n v="1"/>
    <x v="1647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x v="499"/>
    <b v="0"/>
    <s v="theater/plays"/>
    <x v="6"/>
    <x v="11"/>
    <n v="1"/>
    <x v="2669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x v="499"/>
    <b v="0"/>
    <s v="theater/musical"/>
    <x v="6"/>
    <x v="19"/>
    <n v="1"/>
    <x v="2669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x v="489"/>
    <b v="0"/>
    <s v="photography/photobooks"/>
    <x v="2"/>
    <x v="3"/>
    <n v="2"/>
    <x v="2695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x v="499"/>
    <b v="0"/>
    <s v="theater/spaces"/>
    <x v="6"/>
    <x v="9"/>
    <n v="3"/>
    <x v="2669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x v="497"/>
    <b v="0"/>
    <s v="theater/plays"/>
    <x v="6"/>
    <x v="11"/>
    <n v="3"/>
    <x v="1647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x v="498"/>
    <b v="0"/>
    <s v="games/video games"/>
    <x v="3"/>
    <x v="18"/>
    <n v="5"/>
    <x v="2694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x v="497"/>
    <b v="0"/>
    <s v="theater/musical"/>
    <x v="6"/>
    <x v="19"/>
    <n v="5"/>
    <x v="1647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x v="499"/>
    <b v="0"/>
    <s v="games/video games"/>
    <x v="3"/>
    <x v="18"/>
    <n v="13"/>
    <x v="2669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x v="428"/>
    <b v="0"/>
    <s v="theater/spaces"/>
    <x v="6"/>
    <x v="9"/>
    <n v="0"/>
    <x v="2696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x v="496"/>
    <b v="0"/>
    <s v="film &amp; video/animation"/>
    <x v="5"/>
    <x v="23"/>
    <n v="2"/>
    <x v="2697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x v="489"/>
    <b v="0"/>
    <s v="theater/plays"/>
    <x v="6"/>
    <x v="11"/>
    <n v="2"/>
    <x v="2698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x v="489"/>
    <b v="0"/>
    <s v="theater/plays"/>
    <x v="6"/>
    <x v="11"/>
    <n v="5"/>
    <x v="26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x v="498"/>
    <b v="0"/>
    <s v="theater/spaces"/>
    <x v="6"/>
    <x v="9"/>
    <n v="0"/>
    <x v="2699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x v="497"/>
    <b v="0"/>
    <s v="music/faith"/>
    <x v="7"/>
    <x v="14"/>
    <n v="1"/>
    <x v="2700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x v="499"/>
    <b v="0"/>
    <s v="games/mobile games"/>
    <x v="3"/>
    <x v="28"/>
    <n v="0"/>
    <x v="2676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x v="498"/>
    <b v="0"/>
    <s v="theater/plays"/>
    <x v="6"/>
    <x v="11"/>
    <n v="0"/>
    <x v="2701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x v="499"/>
    <b v="0"/>
    <s v="music/jazz"/>
    <x v="7"/>
    <x v="33"/>
    <n v="0"/>
    <x v="2676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x v="499"/>
    <b v="0"/>
    <s v="theater/plays"/>
    <x v="6"/>
    <x v="11"/>
    <n v="0"/>
    <x v="2676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x v="499"/>
    <b v="0"/>
    <s v="theater/plays"/>
    <x v="6"/>
    <x v="11"/>
    <n v="0"/>
    <x v="2676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x v="498"/>
    <b v="0"/>
    <s v="publishing/fiction"/>
    <x v="1"/>
    <x v="35"/>
    <n v="1"/>
    <x v="270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x v="499"/>
    <b v="0"/>
    <s v="food/food trucks"/>
    <x v="4"/>
    <x v="29"/>
    <n v="1"/>
    <x v="2676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x v="480"/>
    <b v="0"/>
    <s v="games/video games"/>
    <x v="3"/>
    <x v="18"/>
    <n v="1"/>
    <x v="2702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x v="498"/>
    <b v="0"/>
    <s v="theater/plays"/>
    <x v="6"/>
    <x v="11"/>
    <n v="1"/>
    <x v="2701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x v="497"/>
    <b v="0"/>
    <s v="theater/plays"/>
    <x v="6"/>
    <x v="11"/>
    <n v="0"/>
    <x v="2478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x v="497"/>
    <b v="0"/>
    <s v="theater/plays"/>
    <x v="6"/>
    <x v="11"/>
    <n v="0"/>
    <x v="2478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x v="497"/>
    <b v="0"/>
    <s v="film &amp; video/drama"/>
    <x v="5"/>
    <x v="10"/>
    <n v="0"/>
    <x v="2478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x v="497"/>
    <b v="0"/>
    <s v="theater/plays"/>
    <x v="6"/>
    <x v="11"/>
    <n v="0"/>
    <x v="2478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x v="499"/>
    <b v="0"/>
    <s v="theater/plays"/>
    <x v="6"/>
    <x v="11"/>
    <n v="0"/>
    <x v="2634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x v="499"/>
    <b v="0"/>
    <s v="technology/web"/>
    <x v="0"/>
    <x v="26"/>
    <n v="0"/>
    <x v="2634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x v="497"/>
    <b v="0"/>
    <s v="music/faith"/>
    <x v="7"/>
    <x v="14"/>
    <n v="0"/>
    <x v="2478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x v="497"/>
    <b v="0"/>
    <s v="games/mobile games"/>
    <x v="3"/>
    <x v="28"/>
    <n v="1"/>
    <x v="2478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x v="497"/>
    <b v="0"/>
    <s v="technology/web"/>
    <x v="0"/>
    <x v="26"/>
    <n v="1"/>
    <x v="2478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x v="499"/>
    <b v="0"/>
    <s v="music/indie rock"/>
    <x v="7"/>
    <x v="12"/>
    <n v="1"/>
    <x v="2634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x v="497"/>
    <b v="0"/>
    <s v="photography/nature"/>
    <x v="2"/>
    <x v="38"/>
    <n v="4"/>
    <x v="2478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x v="499"/>
    <b v="0"/>
    <s v="theater/plays"/>
    <x v="6"/>
    <x v="11"/>
    <n v="13"/>
    <x v="263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x v="496"/>
    <b v="0"/>
    <s v="technology/space exploration"/>
    <x v="0"/>
    <x v="4"/>
    <n v="0"/>
    <x v="2703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x v="489"/>
    <b v="0"/>
    <s v="theater/plays"/>
    <x v="6"/>
    <x v="11"/>
    <n v="8"/>
    <x v="2704"/>
  </r>
  <r>
    <n v="638"/>
    <s v="W (Canceled)"/>
    <s v="O0"/>
    <x v="19"/>
    <n v="18"/>
    <x v="1"/>
    <x v="4"/>
    <s v="EUR"/>
    <n v="1490447662"/>
    <n v="1485267262"/>
    <b v="0"/>
    <x v="345"/>
    <b v="0"/>
    <s v="technology/web"/>
    <x v="0"/>
    <x v="26"/>
    <n v="0"/>
    <x v="270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x v="497"/>
    <b v="0"/>
    <s v="music/faith"/>
    <x v="7"/>
    <x v="14"/>
    <n v="0"/>
    <x v="2367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x v="498"/>
    <b v="0"/>
    <s v="film &amp; video/drama"/>
    <x v="5"/>
    <x v="10"/>
    <n v="0"/>
    <x v="2705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x v="498"/>
    <b v="0"/>
    <s v="food/food trucks"/>
    <x v="4"/>
    <x v="29"/>
    <n v="0"/>
    <x v="2705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x v="497"/>
    <b v="0"/>
    <s v="theater/plays"/>
    <x v="6"/>
    <x v="11"/>
    <n v="0"/>
    <x v="2670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x v="498"/>
    <b v="0"/>
    <s v="games/video games"/>
    <x v="3"/>
    <x v="18"/>
    <n v="2"/>
    <x v="2706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x v="499"/>
    <b v="0"/>
    <s v="technology/wearables"/>
    <x v="0"/>
    <x v="1"/>
    <n v="0"/>
    <x v="2689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x v="497"/>
    <b v="0"/>
    <s v="photography/places"/>
    <x v="2"/>
    <x v="34"/>
    <n v="0"/>
    <x v="2383"/>
  </r>
  <r>
    <n v="1086"/>
    <s v="Cyber Universe Online"/>
    <s v="Humanity's future in the Galaxy"/>
    <x v="53"/>
    <n v="15"/>
    <x v="2"/>
    <x v="0"/>
    <s v="USD"/>
    <n v="1408913291"/>
    <n v="1406321291"/>
    <b v="0"/>
    <x v="499"/>
    <b v="0"/>
    <s v="games/video games"/>
    <x v="3"/>
    <x v="18"/>
    <n v="0"/>
    <x v="2689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x v="499"/>
    <b v="0"/>
    <s v="publishing/translations"/>
    <x v="1"/>
    <x v="31"/>
    <n v="0"/>
    <x v="2689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x v="498"/>
    <b v="0"/>
    <s v="publishing/translations"/>
    <x v="1"/>
    <x v="31"/>
    <n v="0"/>
    <x v="2707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x v="497"/>
    <b v="0"/>
    <s v="theater/plays"/>
    <x v="6"/>
    <x v="11"/>
    <n v="0"/>
    <x v="2383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x v="499"/>
    <b v="0"/>
    <s v="publishing/translations"/>
    <x v="1"/>
    <x v="31"/>
    <n v="1"/>
    <x v="2689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x v="497"/>
    <b v="0"/>
    <s v="publishing/translations"/>
    <x v="1"/>
    <x v="31"/>
    <n v="1"/>
    <x v="2383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x v="497"/>
    <b v="0"/>
    <s v="journalism/audio"/>
    <x v="8"/>
    <x v="30"/>
    <n v="1"/>
    <x v="2383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x v="497"/>
    <b v="0"/>
    <s v="technology/space exploration"/>
    <x v="0"/>
    <x v="4"/>
    <n v="1"/>
    <x v="2383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x v="497"/>
    <b v="0"/>
    <s v="technology/web"/>
    <x v="0"/>
    <x v="26"/>
    <n v="2"/>
    <x v="2383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x v="499"/>
    <b v="0"/>
    <s v="theater/musical"/>
    <x v="6"/>
    <x v="19"/>
    <n v="2"/>
    <x v="2689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x v="499"/>
    <b v="0"/>
    <s v="photography/photobooks"/>
    <x v="2"/>
    <x v="3"/>
    <n v="3"/>
    <x v="2689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x v="498"/>
    <b v="0"/>
    <s v="theater/plays"/>
    <x v="6"/>
    <x v="11"/>
    <n v="10"/>
    <x v="27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x v="498"/>
    <b v="0"/>
    <s v="film &amp; video/animation"/>
    <x v="5"/>
    <x v="23"/>
    <n v="0"/>
    <x v="2708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x v="480"/>
    <b v="0"/>
    <s v="technology/web"/>
    <x v="0"/>
    <x v="26"/>
    <n v="0"/>
    <x v="2709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x v="497"/>
    <b v="1"/>
    <s v="film &amp; video/television"/>
    <x v="5"/>
    <x v="16"/>
    <n v="100"/>
    <x v="2446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x v="489"/>
    <b v="1"/>
    <s v="theater/plays"/>
    <x v="6"/>
    <x v="11"/>
    <n v="130"/>
    <x v="2710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x v="498"/>
    <b v="0"/>
    <s v="technology/web"/>
    <x v="0"/>
    <x v="26"/>
    <n v="0"/>
    <x v="2711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x v="489"/>
    <b v="0"/>
    <s v="games/video games"/>
    <x v="3"/>
    <x v="18"/>
    <n v="0"/>
    <x v="270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x v="498"/>
    <b v="0"/>
    <s v="technology/gadgets"/>
    <x v="0"/>
    <x v="6"/>
    <n v="1"/>
    <x v="2711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x v="499"/>
    <b v="0"/>
    <s v="film &amp; video/drama"/>
    <x v="5"/>
    <x v="10"/>
    <n v="0"/>
    <x v="2712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x v="489"/>
    <b v="0"/>
    <s v="technology/wearables"/>
    <x v="0"/>
    <x v="1"/>
    <n v="0"/>
    <x v="2713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x v="499"/>
    <b v="0"/>
    <s v="theater/plays"/>
    <x v="6"/>
    <x v="11"/>
    <n v="0"/>
    <x v="2712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x v="499"/>
    <b v="0"/>
    <s v="film &amp; video/animation"/>
    <x v="5"/>
    <x v="23"/>
    <n v="0"/>
    <x v="271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x v="498"/>
    <b v="0"/>
    <s v="games/video games"/>
    <x v="3"/>
    <x v="18"/>
    <n v="0"/>
    <x v="2714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x v="498"/>
    <b v="0"/>
    <s v="games/mobile games"/>
    <x v="3"/>
    <x v="28"/>
    <n v="0"/>
    <x v="2714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x v="499"/>
    <b v="0"/>
    <s v="music/faith"/>
    <x v="7"/>
    <x v="14"/>
    <n v="0"/>
    <x v="2712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x v="499"/>
    <b v="0"/>
    <s v="theater/plays"/>
    <x v="6"/>
    <x v="11"/>
    <n v="0"/>
    <x v="2712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x v="499"/>
    <b v="0"/>
    <s v="theater/spaces"/>
    <x v="6"/>
    <x v="9"/>
    <n v="0"/>
    <x v="2712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x v="499"/>
    <b v="0"/>
    <s v="theater/plays"/>
    <x v="6"/>
    <x v="11"/>
    <n v="1"/>
    <x v="271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x v="497"/>
    <b v="0"/>
    <s v="film &amp; video/science fiction"/>
    <x v="5"/>
    <x v="21"/>
    <n v="0"/>
    <x v="2634"/>
  </r>
  <r>
    <n v="1176"/>
    <s v="Mirlin's Sushi"/>
    <s v="Mirlins Sushi!_x000a_Find us on Facebook!_x000a_(Gives backers a voice, and a direct link to us! No kickstarter disappearing act here!)"/>
    <x v="388"/>
    <n v="10"/>
    <x v="2"/>
    <x v="8"/>
    <s v="AUD"/>
    <n v="1488805200"/>
    <n v="1484094498"/>
    <b v="0"/>
    <x v="497"/>
    <b v="0"/>
    <s v="food/food trucks"/>
    <x v="4"/>
    <x v="29"/>
    <n v="0"/>
    <x v="2634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x v="497"/>
    <b v="0"/>
    <s v="film &amp; video/science fiction"/>
    <x v="5"/>
    <x v="21"/>
    <n v="0"/>
    <x v="2634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x v="497"/>
    <b v="0"/>
    <s v="food/food trucks"/>
    <x v="4"/>
    <x v="29"/>
    <n v="0"/>
    <x v="2634"/>
  </r>
  <r>
    <n v="1911"/>
    <s v="Charge Furniture"/>
    <s v="Charge furniture, making it simple and comfortable to charge your USB devices without leaving the comfort of your couch or armchair"/>
    <x v="389"/>
    <n v="10"/>
    <x v="2"/>
    <x v="15"/>
    <s v="NZD"/>
    <n v="1407545334"/>
    <n v="1404953334"/>
    <b v="0"/>
    <x v="497"/>
    <b v="0"/>
    <s v="technology/gadgets"/>
    <x v="0"/>
    <x v="6"/>
    <n v="0"/>
    <x v="2634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x v="497"/>
    <b v="0"/>
    <s v="publishing/fiction"/>
    <x v="1"/>
    <x v="35"/>
    <n v="0"/>
    <x v="2634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x v="497"/>
    <b v="0"/>
    <s v="theater/plays"/>
    <x v="6"/>
    <x v="11"/>
    <n v="0"/>
    <x v="2634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x v="499"/>
    <b v="0"/>
    <s v="theater/spaces"/>
    <x v="6"/>
    <x v="9"/>
    <n v="0"/>
    <x v="2707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x v="497"/>
    <b v="0"/>
    <s v="theater/spaces"/>
    <x v="6"/>
    <x v="9"/>
    <n v="0"/>
    <x v="2634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x v="497"/>
    <b v="0"/>
    <s v="technology/web"/>
    <x v="0"/>
    <x v="26"/>
    <n v="0"/>
    <x v="2634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x v="497"/>
    <b v="0"/>
    <s v="games/mobile games"/>
    <x v="3"/>
    <x v="28"/>
    <n v="0"/>
    <x v="263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x v="499"/>
    <b v="0"/>
    <s v="games/video games"/>
    <x v="3"/>
    <x v="18"/>
    <n v="0"/>
    <x v="2707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x v="497"/>
    <b v="0"/>
    <s v="theater/musical"/>
    <x v="6"/>
    <x v="19"/>
    <n v="0"/>
    <x v="2634"/>
  </r>
  <r>
    <n v="630"/>
    <s v="Ecosteader (Canceled)"/>
    <s v="Land development network for an eco-conscious collective. Community portal features ideas on lean design, green building, urban ecology"/>
    <x v="390"/>
    <n v="10"/>
    <x v="1"/>
    <x v="0"/>
    <s v="USD"/>
    <n v="1441516200"/>
    <n v="1438959121"/>
    <b v="0"/>
    <x v="497"/>
    <b v="0"/>
    <s v="technology/web"/>
    <x v="0"/>
    <x v="26"/>
    <n v="0"/>
    <x v="2634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x v="499"/>
    <b v="0"/>
    <s v="film &amp; video/animation"/>
    <x v="5"/>
    <x v="23"/>
    <n v="0"/>
    <x v="2707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x v="497"/>
    <b v="0"/>
    <s v="film &amp; video/animation"/>
    <x v="5"/>
    <x v="23"/>
    <n v="0"/>
    <x v="263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x v="497"/>
    <b v="0"/>
    <s v="publishing/art books"/>
    <x v="1"/>
    <x v="32"/>
    <n v="0"/>
    <x v="2634"/>
  </r>
  <r>
    <n v="4000"/>
    <s v="The Escorts"/>
    <s v="An Enticing Trip into the World of Assisted Dying"/>
    <x v="36"/>
    <n v="10"/>
    <x v="2"/>
    <x v="0"/>
    <s v="USD"/>
    <n v="1462631358"/>
    <n v="1457450958"/>
    <b v="0"/>
    <x v="497"/>
    <b v="0"/>
    <s v="theater/plays"/>
    <x v="6"/>
    <x v="11"/>
    <n v="0"/>
    <x v="2634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x v="498"/>
    <b v="0"/>
    <s v="games/video games"/>
    <x v="3"/>
    <x v="18"/>
    <n v="0"/>
    <x v="2715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x v="0"/>
    <s v="USD"/>
    <n v="1421337405"/>
    <n v="1418745405"/>
    <b v="0"/>
    <x v="499"/>
    <b v="0"/>
    <s v="music/faith"/>
    <x v="7"/>
    <x v="14"/>
    <n v="0"/>
    <x v="2707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x v="497"/>
    <b v="0"/>
    <s v="film &amp; video/animation"/>
    <x v="5"/>
    <x v="23"/>
    <n v="0"/>
    <x v="2634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x v="497"/>
    <b v="0"/>
    <s v="technology/web"/>
    <x v="0"/>
    <x v="26"/>
    <n v="0"/>
    <x v="263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x v="497"/>
    <b v="0"/>
    <s v="technology/web"/>
    <x v="0"/>
    <x v="26"/>
    <n v="0"/>
    <x v="2634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x v="497"/>
    <b v="0"/>
    <s v="technology/web"/>
    <x v="0"/>
    <x v="26"/>
    <n v="0"/>
    <x v="2634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x v="499"/>
    <b v="0"/>
    <s v="food/food trucks"/>
    <x v="4"/>
    <x v="29"/>
    <n v="0"/>
    <x v="2707"/>
  </r>
  <r>
    <n v="3868"/>
    <s v="1000 words (Canceled)"/>
    <s v="New collection of music by Scott Evan Davis!"/>
    <x v="1"/>
    <n v="10"/>
    <x v="1"/>
    <x v="1"/>
    <s v="GBP"/>
    <n v="1410191405"/>
    <n v="1408031405"/>
    <b v="0"/>
    <x v="497"/>
    <b v="0"/>
    <s v="theater/musical"/>
    <x v="6"/>
    <x v="19"/>
    <n v="0"/>
    <x v="2634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x v="497"/>
    <b v="0"/>
    <s v="film &amp; video/drama"/>
    <x v="5"/>
    <x v="10"/>
    <n v="0"/>
    <x v="2634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x v="497"/>
    <b v="0"/>
    <s v="theater/plays"/>
    <x v="6"/>
    <x v="11"/>
    <n v="0"/>
    <x v="2634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x v="497"/>
    <b v="0"/>
    <s v="theater/plays"/>
    <x v="6"/>
    <x v="11"/>
    <n v="0"/>
    <x v="2634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x v="497"/>
    <b v="0"/>
    <s v="film &amp; video/science fiction"/>
    <x v="5"/>
    <x v="21"/>
    <n v="0"/>
    <x v="2634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x v="497"/>
    <b v="0"/>
    <s v="publishing/children's books"/>
    <x v="1"/>
    <x v="39"/>
    <n v="0"/>
    <x v="2634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x v="497"/>
    <b v="0"/>
    <s v="theater/plays"/>
    <x v="6"/>
    <x v="11"/>
    <n v="0"/>
    <x v="2634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x v="499"/>
    <b v="0"/>
    <s v="games/mobile games"/>
    <x v="3"/>
    <x v="28"/>
    <n v="0"/>
    <x v="2707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x v="497"/>
    <b v="0"/>
    <s v="photography/nature"/>
    <x v="2"/>
    <x v="38"/>
    <n v="0"/>
    <x v="2634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x v="499"/>
    <b v="0"/>
    <s v="games/mobile games"/>
    <x v="3"/>
    <x v="28"/>
    <n v="1"/>
    <x v="2707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x v="499"/>
    <b v="0"/>
    <s v="publishing/children's books"/>
    <x v="1"/>
    <x v="39"/>
    <n v="1"/>
    <x v="2707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x v="497"/>
    <b v="0"/>
    <s v="theater/spaces"/>
    <x v="6"/>
    <x v="9"/>
    <n v="1"/>
    <x v="2634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x v="497"/>
    <b v="0"/>
    <s v="theater/plays"/>
    <x v="6"/>
    <x v="11"/>
    <n v="1"/>
    <x v="263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x v="497"/>
    <b v="0"/>
    <s v="theater/plays"/>
    <x v="6"/>
    <x v="11"/>
    <n v="1"/>
    <x v="2634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x v="499"/>
    <b v="0"/>
    <s v="technology/web"/>
    <x v="0"/>
    <x v="26"/>
    <n v="1"/>
    <x v="2707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x v="497"/>
    <b v="0"/>
    <s v="theater/plays"/>
    <x v="6"/>
    <x v="11"/>
    <n v="1"/>
    <x v="2634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x v="0"/>
    <s v="USD"/>
    <n v="1441037097"/>
    <n v="1438445097"/>
    <b v="0"/>
    <x v="497"/>
    <b v="0"/>
    <s v="theater/plays"/>
    <x v="6"/>
    <x v="11"/>
    <n v="1"/>
    <x v="2634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x v="497"/>
    <b v="0"/>
    <s v="games/video games"/>
    <x v="3"/>
    <x v="18"/>
    <n v="1"/>
    <x v="2634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x v="497"/>
    <b v="0"/>
    <s v="journalism/audio"/>
    <x v="8"/>
    <x v="30"/>
    <n v="2"/>
    <x v="2634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x v="499"/>
    <b v="0"/>
    <s v="theater/musical"/>
    <x v="6"/>
    <x v="19"/>
    <n v="2"/>
    <x v="2707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x v="497"/>
    <b v="0"/>
    <s v="theater/plays"/>
    <x v="6"/>
    <x v="11"/>
    <n v="2"/>
    <x v="263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x v="497"/>
    <b v="0"/>
    <s v="theater/plays"/>
    <x v="6"/>
    <x v="11"/>
    <n v="5"/>
    <x v="2634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x v="497"/>
    <b v="0"/>
    <s v="theater/plays"/>
    <x v="6"/>
    <x v="11"/>
    <n v="10"/>
    <x v="2634"/>
  </r>
  <r>
    <n v="847"/>
    <s v="CENTROPYMUSIC"/>
    <s v="MUSIC WITH MEANING!  MUSIC THAT MATTERS!!!"/>
    <x v="85"/>
    <n v="10"/>
    <x v="0"/>
    <x v="0"/>
    <s v="USD"/>
    <n v="1436555376"/>
    <n v="1433963376"/>
    <b v="0"/>
    <x v="497"/>
    <b v="1"/>
    <s v="music/metal"/>
    <x v="7"/>
    <x v="20"/>
    <n v="100"/>
    <x v="263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x v="497"/>
    <b v="1"/>
    <s v="music/electronic music"/>
    <x v="7"/>
    <x v="13"/>
    <n v="200"/>
    <x v="263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x v="497"/>
    <b v="0"/>
    <s v="technology/web"/>
    <x v="0"/>
    <x v="26"/>
    <n v="0"/>
    <x v="2675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x v="489"/>
    <b v="0"/>
    <s v="technology/wearables"/>
    <x v="0"/>
    <x v="1"/>
    <n v="0"/>
    <x v="2709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x v="497"/>
    <b v="0"/>
    <s v="food/food trucks"/>
    <x v="4"/>
    <x v="29"/>
    <n v="0"/>
    <x v="2686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x v="499"/>
    <b v="0"/>
    <s v="film &amp; video/science fiction"/>
    <x v="5"/>
    <x v="21"/>
    <n v="0"/>
    <x v="2711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x v="495"/>
    <b v="0"/>
    <s v="technology/web"/>
    <x v="0"/>
    <x v="26"/>
    <n v="1"/>
    <x v="2716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x v="489"/>
    <b v="0"/>
    <s v="technology/gadgets"/>
    <x v="0"/>
    <x v="6"/>
    <n v="2"/>
    <x v="2709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x v="497"/>
    <b v="0"/>
    <s v="theater/plays"/>
    <x v="6"/>
    <x v="11"/>
    <n v="0"/>
    <x v="270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x v="498"/>
    <b v="0"/>
    <s v="theater/plays"/>
    <x v="6"/>
    <x v="11"/>
    <n v="0"/>
    <x v="2717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x v="498"/>
    <b v="0"/>
    <s v="publishing/translations"/>
    <x v="1"/>
    <x v="31"/>
    <n v="0"/>
    <x v="2717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x v="499"/>
    <b v="0"/>
    <s v="film &amp; video/animation"/>
    <x v="5"/>
    <x v="23"/>
    <n v="0"/>
    <x v="2702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x v="499"/>
    <b v="0"/>
    <s v="technology/web"/>
    <x v="0"/>
    <x v="26"/>
    <n v="0"/>
    <x v="2702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x v="499"/>
    <b v="0"/>
    <s v="photography/nature"/>
    <x v="2"/>
    <x v="38"/>
    <n v="0"/>
    <x v="270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x v="499"/>
    <b v="0"/>
    <s v="journalism/audio"/>
    <x v="8"/>
    <x v="30"/>
    <n v="0"/>
    <x v="2702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x v="499"/>
    <b v="0"/>
    <s v="games/mobile games"/>
    <x v="3"/>
    <x v="28"/>
    <n v="0"/>
    <x v="2702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x v="497"/>
    <b v="0"/>
    <s v="publishing/translations"/>
    <x v="1"/>
    <x v="31"/>
    <n v="0"/>
    <x v="2718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x v="499"/>
    <b v="0"/>
    <s v="theater/plays"/>
    <x v="6"/>
    <x v="11"/>
    <n v="1"/>
    <x v="2702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x v="499"/>
    <b v="0"/>
    <s v="technology/web"/>
    <x v="0"/>
    <x v="26"/>
    <n v="1"/>
    <x v="270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x v="497"/>
    <b v="0"/>
    <s v="food/food trucks"/>
    <x v="4"/>
    <x v="29"/>
    <n v="0"/>
    <x v="2707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x v="497"/>
    <b v="0"/>
    <s v="film &amp; video/drama"/>
    <x v="5"/>
    <x v="10"/>
    <n v="0"/>
    <x v="2707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x v="497"/>
    <b v="0"/>
    <s v="food/food trucks"/>
    <x v="4"/>
    <x v="29"/>
    <n v="0"/>
    <x v="2707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x v="497"/>
    <b v="0"/>
    <s v="film &amp; video/animation"/>
    <x v="5"/>
    <x v="23"/>
    <n v="0"/>
    <x v="2707"/>
  </r>
  <r>
    <n v="2418"/>
    <s v="Mexican food truck"/>
    <s v="I want to start my food truck business."/>
    <x v="17"/>
    <n v="5"/>
    <x v="2"/>
    <x v="0"/>
    <s v="USD"/>
    <n v="1427225644"/>
    <n v="1422045244"/>
    <b v="0"/>
    <x v="496"/>
    <b v="0"/>
    <s v="food/food trucks"/>
    <x v="4"/>
    <x v="29"/>
    <n v="0"/>
    <x v="2716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x v="497"/>
    <b v="0"/>
    <s v="food/food trucks"/>
    <x v="4"/>
    <x v="29"/>
    <n v="0"/>
    <x v="2707"/>
  </r>
  <r>
    <n v="1090"/>
    <s v="Help Jumpy Punch Prosper!!"/>
    <s v="A sci-fi platformer game inspired by a certain blue hedgehog and Italian plumber. Jump, fight, dodge and sprint your way to victory."/>
    <x v="394"/>
    <n v="5"/>
    <x v="2"/>
    <x v="8"/>
    <s v="AUD"/>
    <n v="1432873653"/>
    <n v="1430281653"/>
    <b v="0"/>
    <x v="497"/>
    <b v="0"/>
    <s v="games/video games"/>
    <x v="3"/>
    <x v="18"/>
    <n v="0"/>
    <x v="2707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x v="497"/>
    <b v="0"/>
    <s v="music/faith"/>
    <x v="7"/>
    <x v="14"/>
    <n v="0"/>
    <x v="2707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x v="497"/>
    <b v="0"/>
    <s v="theater/spaces"/>
    <x v="6"/>
    <x v="9"/>
    <n v="0"/>
    <x v="2707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x v="497"/>
    <b v="0"/>
    <s v="games/mobile games"/>
    <x v="3"/>
    <x v="28"/>
    <n v="0"/>
    <x v="2707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x v="497"/>
    <b v="0"/>
    <s v="theater/musical"/>
    <x v="6"/>
    <x v="19"/>
    <n v="0"/>
    <x v="2707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x v="497"/>
    <b v="0"/>
    <s v="film &amp; video/animation"/>
    <x v="5"/>
    <x v="23"/>
    <n v="0"/>
    <x v="2707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x v="497"/>
    <b v="0"/>
    <s v="publishing/fiction"/>
    <x v="1"/>
    <x v="35"/>
    <n v="0"/>
    <x v="2707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x v="497"/>
    <b v="0"/>
    <s v="theater/plays"/>
    <x v="6"/>
    <x v="11"/>
    <n v="0"/>
    <x v="270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x v="497"/>
    <b v="0"/>
    <s v="publishing/fiction"/>
    <x v="1"/>
    <x v="35"/>
    <n v="0"/>
    <x v="2707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x v="497"/>
    <b v="0"/>
    <s v="food/food trucks"/>
    <x v="4"/>
    <x v="29"/>
    <n v="0"/>
    <x v="270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x v="497"/>
    <b v="0"/>
    <s v="theater/plays"/>
    <x v="6"/>
    <x v="11"/>
    <n v="0"/>
    <x v="2707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x v="497"/>
    <b v="0"/>
    <s v="theater/plays"/>
    <x v="6"/>
    <x v="11"/>
    <n v="0"/>
    <x v="2707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x v="497"/>
    <b v="0"/>
    <s v="games/video games"/>
    <x v="3"/>
    <x v="18"/>
    <n v="0"/>
    <x v="2707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x v="497"/>
    <b v="0"/>
    <s v="publishing/fiction"/>
    <x v="1"/>
    <x v="35"/>
    <n v="0"/>
    <x v="2707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x v="497"/>
    <b v="0"/>
    <s v="theater/plays"/>
    <x v="6"/>
    <x v="11"/>
    <n v="0"/>
    <x v="2707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x v="497"/>
    <b v="0"/>
    <s v="theater/plays"/>
    <x v="6"/>
    <x v="11"/>
    <n v="0"/>
    <x v="2707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x v="497"/>
    <b v="0"/>
    <s v="theater/plays"/>
    <x v="6"/>
    <x v="11"/>
    <n v="0"/>
    <x v="2707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x v="497"/>
    <b v="0"/>
    <s v="theater/plays"/>
    <x v="6"/>
    <x v="11"/>
    <n v="0"/>
    <x v="2707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x v="497"/>
    <b v="0"/>
    <s v="games/video games"/>
    <x v="3"/>
    <x v="18"/>
    <n v="1"/>
    <x v="2707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x v="497"/>
    <b v="0"/>
    <s v="photography/places"/>
    <x v="2"/>
    <x v="34"/>
    <n v="1"/>
    <x v="2707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x v="496"/>
    <b v="0"/>
    <s v="food/food trucks"/>
    <x v="4"/>
    <x v="29"/>
    <n v="1"/>
    <x v="2716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x v="0"/>
    <s v="USD"/>
    <n v="1315747080"/>
    <n v="1314417502"/>
    <b v="0"/>
    <x v="497"/>
    <b v="0"/>
    <s v="music/world music"/>
    <x v="7"/>
    <x v="37"/>
    <n v="1"/>
    <x v="2707"/>
  </r>
  <r>
    <n v="609"/>
    <s v="Swap Anything (Canceled)"/>
    <s v="Can we swap, please? - everybody's said it. I want to create a website that enables anybody to trade their items, without money hassle."/>
    <x v="397"/>
    <n v="5"/>
    <x v="1"/>
    <x v="1"/>
    <s v="GBP"/>
    <n v="1448761744"/>
    <n v="1446166144"/>
    <b v="0"/>
    <x v="497"/>
    <b v="0"/>
    <s v="technology/web"/>
    <x v="0"/>
    <x v="26"/>
    <n v="1"/>
    <x v="27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x v="497"/>
    <b v="0"/>
    <s v="theater/plays"/>
    <x v="6"/>
    <x v="11"/>
    <n v="1"/>
    <x v="2707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x v="499"/>
    <b v="0"/>
    <s v="games/mobile games"/>
    <x v="3"/>
    <x v="28"/>
    <n v="0"/>
    <x v="2709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x v="498"/>
    <b v="0"/>
    <s v="food/food trucks"/>
    <x v="4"/>
    <x v="29"/>
    <n v="0"/>
    <x v="2719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x v="497"/>
    <b v="0"/>
    <s v="technology/web"/>
    <x v="0"/>
    <x v="26"/>
    <n v="0"/>
    <x v="271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x v="499"/>
    <b v="0"/>
    <s v="theater/plays"/>
    <x v="6"/>
    <x v="11"/>
    <n v="0"/>
    <x v="270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x v="499"/>
    <b v="0"/>
    <s v="theater/musical"/>
    <x v="6"/>
    <x v="19"/>
    <n v="0"/>
    <x v="2720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x v="498"/>
    <b v="0"/>
    <s v="film &amp; video/animation"/>
    <x v="5"/>
    <x v="23"/>
    <n v="0"/>
    <x v="2716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x v="497"/>
    <b v="0"/>
    <s v="theater/plays"/>
    <x v="6"/>
    <x v="11"/>
    <n v="0"/>
    <x v="2702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x v="498"/>
    <b v="0"/>
    <s v="photography/places"/>
    <x v="2"/>
    <x v="34"/>
    <n v="0"/>
    <x v="271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x v="498"/>
    <b v="0"/>
    <s v="theater/spaces"/>
    <x v="6"/>
    <x v="9"/>
    <n v="0"/>
    <x v="2716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x v="498"/>
    <b v="0"/>
    <s v="technology/wearables"/>
    <x v="0"/>
    <x v="1"/>
    <n v="0"/>
    <x v="2716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x v="499"/>
    <b v="0"/>
    <s v="theater/plays"/>
    <x v="6"/>
    <x v="11"/>
    <n v="0"/>
    <x v="2720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x v="499"/>
    <b v="0"/>
    <s v="technology/web"/>
    <x v="0"/>
    <x v="26"/>
    <n v="0"/>
    <x v="2720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x v="498"/>
    <b v="0"/>
    <s v="film &amp; video/drama"/>
    <x v="5"/>
    <x v="10"/>
    <n v="0"/>
    <x v="2716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x v="498"/>
    <b v="0"/>
    <s v="theater/plays"/>
    <x v="6"/>
    <x v="11"/>
    <n v="0"/>
    <x v="2716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x v="499"/>
    <b v="0"/>
    <s v="theater/plays"/>
    <x v="6"/>
    <x v="11"/>
    <n v="2"/>
    <x v="2720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x v="498"/>
    <b v="0"/>
    <s v="publishing/translations"/>
    <x v="1"/>
    <x v="31"/>
    <n v="3"/>
    <x v="2716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x v="499"/>
    <b v="0"/>
    <s v="theater/musical"/>
    <x v="6"/>
    <x v="19"/>
    <n v="0"/>
    <x v="2716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x v="499"/>
    <b v="0"/>
    <s v="food/food trucks"/>
    <x v="4"/>
    <x v="29"/>
    <n v="0"/>
    <x v="2716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x v="499"/>
    <b v="0"/>
    <s v="film &amp; video/animation"/>
    <x v="5"/>
    <x v="23"/>
    <n v="0"/>
    <x v="2716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x v="497"/>
    <b v="0"/>
    <s v="theater/plays"/>
    <x v="6"/>
    <x v="11"/>
    <n v="0"/>
    <x v="2709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x v="497"/>
    <b v="0"/>
    <s v="technology/web"/>
    <x v="0"/>
    <x v="26"/>
    <n v="0"/>
    <x v="2709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x v="499"/>
    <b v="0"/>
    <s v="publishing/translations"/>
    <x v="1"/>
    <x v="31"/>
    <n v="0"/>
    <x v="2716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x v="499"/>
    <b v="0"/>
    <s v="food/food trucks"/>
    <x v="4"/>
    <x v="29"/>
    <n v="0"/>
    <x v="2716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x v="499"/>
    <b v="0"/>
    <s v="theater/spaces"/>
    <x v="6"/>
    <x v="9"/>
    <n v="0"/>
    <x v="2716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x v="499"/>
    <b v="0"/>
    <s v="theater/plays"/>
    <x v="6"/>
    <x v="11"/>
    <n v="0"/>
    <x v="2716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x v="497"/>
    <b v="0"/>
    <s v="technology/web"/>
    <x v="0"/>
    <x v="26"/>
    <n v="0"/>
    <x v="2709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x v="499"/>
    <b v="0"/>
    <s v="theater/plays"/>
    <x v="6"/>
    <x v="11"/>
    <n v="0"/>
    <x v="2716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x v="499"/>
    <b v="0"/>
    <s v="theater/spaces"/>
    <x v="6"/>
    <x v="9"/>
    <n v="0"/>
    <x v="2716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x v="499"/>
    <b v="0"/>
    <s v="photography/people"/>
    <x v="2"/>
    <x v="36"/>
    <n v="0"/>
    <x v="2716"/>
  </r>
  <r>
    <n v="2769"/>
    <s v="Raph the Ninja Giraffe"/>
    <s v="Raph the Ninja Giraffe is a project that is my 5 year old sons idea, &amp; I am working with him to bring his idea to life."/>
    <x v="268"/>
    <n v="2"/>
    <x v="2"/>
    <x v="1"/>
    <s v="GBP"/>
    <n v="1401997790"/>
    <n v="1397677790"/>
    <b v="0"/>
    <x v="499"/>
    <b v="0"/>
    <s v="publishing/children's books"/>
    <x v="1"/>
    <x v="39"/>
    <n v="0"/>
    <x v="2716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x v="497"/>
    <b v="0"/>
    <s v="publishing/fiction"/>
    <x v="1"/>
    <x v="35"/>
    <n v="0"/>
    <x v="2709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x v="499"/>
    <b v="0"/>
    <s v="games/video games"/>
    <x v="3"/>
    <x v="18"/>
    <n v="1"/>
    <x v="2716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x v="499"/>
    <b v="0"/>
    <s v="games/video games"/>
    <x v="3"/>
    <x v="18"/>
    <n v="2"/>
    <x v="2716"/>
  </r>
  <r>
    <n v="619"/>
    <s v="Big Data (Canceled)"/>
    <s v="Big Data Sets for researchers interested in improving the quality of life."/>
    <x v="399"/>
    <n v="1"/>
    <x v="1"/>
    <x v="0"/>
    <s v="USD"/>
    <n v="1416933390"/>
    <n v="1411745790"/>
    <b v="0"/>
    <x v="497"/>
    <b v="0"/>
    <s v="technology/web"/>
    <x v="0"/>
    <x v="26"/>
    <n v="0"/>
    <x v="2716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x v="497"/>
    <b v="0"/>
    <s v="technology/web"/>
    <x v="0"/>
    <x v="26"/>
    <n v="0"/>
    <x v="271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x v="497"/>
    <b v="0"/>
    <s v="technology/web"/>
    <x v="0"/>
    <x v="26"/>
    <n v="0"/>
    <x v="2716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x v="497"/>
    <b v="0"/>
    <s v="theater/plays"/>
    <x v="6"/>
    <x v="11"/>
    <n v="0"/>
    <x v="2716"/>
  </r>
  <r>
    <n v="696"/>
    <s v="trustee"/>
    <s v="Show your fidelity by wearing the Trustee rings! Show where you are (at)!"/>
    <x v="388"/>
    <n v="1"/>
    <x v="2"/>
    <x v="13"/>
    <s v="EUR"/>
    <n v="1406326502"/>
    <n v="1403734502"/>
    <b v="0"/>
    <x v="497"/>
    <b v="0"/>
    <s v="technology/wearables"/>
    <x v="0"/>
    <x v="1"/>
    <n v="0"/>
    <x v="2716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x v="497"/>
    <b v="0"/>
    <s v="publishing/translations"/>
    <x v="1"/>
    <x v="31"/>
    <n v="0"/>
    <x v="2716"/>
  </r>
  <r>
    <n v="2582"/>
    <s v="Drunken Wings"/>
    <s v="The place where chicken meets liquor for the first time!"/>
    <x v="94"/>
    <n v="1"/>
    <x v="2"/>
    <x v="0"/>
    <s v="USD"/>
    <n v="1477784634"/>
    <n v="1475192634"/>
    <b v="0"/>
    <x v="497"/>
    <b v="0"/>
    <s v="food/food trucks"/>
    <x v="4"/>
    <x v="29"/>
    <n v="0"/>
    <x v="2716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x v="497"/>
    <b v="0"/>
    <s v="technology/web"/>
    <x v="0"/>
    <x v="26"/>
    <n v="0"/>
    <x v="2716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x v="497"/>
    <b v="0"/>
    <s v="food/food trucks"/>
    <x v="4"/>
    <x v="29"/>
    <n v="0"/>
    <x v="2716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x v="497"/>
    <b v="0"/>
    <s v="technology/wearables"/>
    <x v="0"/>
    <x v="1"/>
    <n v="0"/>
    <x v="2716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x v="497"/>
    <b v="0"/>
    <s v="film &amp; video/animation"/>
    <x v="5"/>
    <x v="23"/>
    <n v="0"/>
    <x v="2716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x v="497"/>
    <b v="0"/>
    <s v="film &amp; video/drama"/>
    <x v="5"/>
    <x v="10"/>
    <n v="0"/>
    <x v="2716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x v="497"/>
    <b v="0"/>
    <s v="food/food trucks"/>
    <x v="4"/>
    <x v="29"/>
    <n v="0"/>
    <x v="2716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x v="497"/>
    <b v="0"/>
    <s v="theater/musical"/>
    <x v="6"/>
    <x v="19"/>
    <n v="0"/>
    <x v="2716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x v="497"/>
    <b v="0"/>
    <s v="food/food trucks"/>
    <x v="4"/>
    <x v="29"/>
    <n v="0"/>
    <x v="2716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x v="497"/>
    <b v="0"/>
    <s v="food/food trucks"/>
    <x v="4"/>
    <x v="29"/>
    <n v="0"/>
    <x v="2716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x v="497"/>
    <b v="0"/>
    <s v="food/food trucks"/>
    <x v="4"/>
    <x v="29"/>
    <n v="0"/>
    <x v="2716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x v="497"/>
    <b v="0"/>
    <s v="theater/plays"/>
    <x v="6"/>
    <x v="11"/>
    <n v="0"/>
    <x v="2716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x v="497"/>
    <b v="0"/>
    <s v="games/mobile games"/>
    <x v="3"/>
    <x v="28"/>
    <n v="0"/>
    <x v="2716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x v="497"/>
    <b v="0"/>
    <s v="theater/plays"/>
    <x v="6"/>
    <x v="11"/>
    <n v="0"/>
    <x v="2716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x v="497"/>
    <b v="0"/>
    <s v="theater/spaces"/>
    <x v="6"/>
    <x v="9"/>
    <n v="0"/>
    <x v="2716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x v="497"/>
    <b v="0"/>
    <s v="theater/musical"/>
    <x v="6"/>
    <x v="19"/>
    <n v="0"/>
    <x v="2716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x v="497"/>
    <b v="0"/>
    <s v="theater/musical"/>
    <x v="6"/>
    <x v="19"/>
    <n v="0"/>
    <x v="2716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x v="497"/>
    <b v="0"/>
    <s v="theater/spaces"/>
    <x v="6"/>
    <x v="9"/>
    <n v="0"/>
    <x v="271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x v="497"/>
    <b v="0"/>
    <s v="technology/web"/>
    <x v="0"/>
    <x v="26"/>
    <n v="0"/>
    <x v="2716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x v="497"/>
    <b v="0"/>
    <s v="music/faith"/>
    <x v="7"/>
    <x v="14"/>
    <n v="0"/>
    <x v="2716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x v="497"/>
    <b v="0"/>
    <s v="technology/web"/>
    <x v="0"/>
    <x v="26"/>
    <n v="0"/>
    <x v="2716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x v="497"/>
    <b v="0"/>
    <s v="publishing/fiction"/>
    <x v="1"/>
    <x v="35"/>
    <n v="0"/>
    <x v="2716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x v="497"/>
    <b v="0"/>
    <s v="theater/plays"/>
    <x v="6"/>
    <x v="11"/>
    <n v="0"/>
    <x v="2716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x v="497"/>
    <b v="0"/>
    <s v="publishing/translations"/>
    <x v="1"/>
    <x v="31"/>
    <n v="0"/>
    <x v="2716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x v="497"/>
    <b v="0"/>
    <s v="film &amp; video/drama"/>
    <x v="5"/>
    <x v="10"/>
    <n v="0"/>
    <x v="2716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x v="497"/>
    <b v="0"/>
    <s v="theater/plays"/>
    <x v="6"/>
    <x v="11"/>
    <n v="0"/>
    <x v="2716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x v="497"/>
    <b v="0"/>
    <s v="technology/web"/>
    <x v="0"/>
    <x v="26"/>
    <n v="0"/>
    <x v="2716"/>
  </r>
  <r>
    <n v="589"/>
    <s v="Get Neighborly"/>
    <s v="Services closer than you think..."/>
    <x v="82"/>
    <n v="1"/>
    <x v="2"/>
    <x v="0"/>
    <s v="USD"/>
    <n v="1436366699"/>
    <n v="1435070699"/>
    <b v="0"/>
    <x v="497"/>
    <b v="0"/>
    <s v="technology/web"/>
    <x v="0"/>
    <x v="26"/>
    <n v="0"/>
    <x v="2716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x v="497"/>
    <b v="0"/>
    <s v="photography/places"/>
    <x v="2"/>
    <x v="34"/>
    <n v="0"/>
    <x v="2716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x v="497"/>
    <b v="0"/>
    <s v="theater/plays"/>
    <x v="6"/>
    <x v="11"/>
    <n v="0"/>
    <x v="2716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x v="497"/>
    <b v="0"/>
    <s v="theater/plays"/>
    <x v="6"/>
    <x v="11"/>
    <n v="0"/>
    <x v="2716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x v="497"/>
    <b v="0"/>
    <s v="film &amp; video/drama"/>
    <x v="5"/>
    <x v="10"/>
    <n v="0"/>
    <x v="2716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x v="497"/>
    <b v="0"/>
    <s v="publishing/translations"/>
    <x v="1"/>
    <x v="31"/>
    <n v="0"/>
    <x v="2716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x v="497"/>
    <b v="0"/>
    <s v="food/food trucks"/>
    <x v="4"/>
    <x v="29"/>
    <n v="0"/>
    <x v="271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x v="497"/>
    <b v="0"/>
    <s v="technology/web"/>
    <x v="0"/>
    <x v="26"/>
    <n v="0"/>
    <x v="2716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x v="497"/>
    <b v="0"/>
    <s v="technology/web"/>
    <x v="0"/>
    <x v="26"/>
    <n v="0"/>
    <x v="271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x v="497"/>
    <b v="0"/>
    <s v="games/video games"/>
    <x v="3"/>
    <x v="18"/>
    <n v="0"/>
    <x v="271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x v="497"/>
    <b v="0"/>
    <s v="theater/plays"/>
    <x v="6"/>
    <x v="11"/>
    <n v="0"/>
    <x v="2716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x v="497"/>
    <b v="0"/>
    <s v="theater/plays"/>
    <x v="6"/>
    <x v="11"/>
    <n v="0"/>
    <x v="2716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x v="497"/>
    <b v="0"/>
    <s v="music/faith"/>
    <x v="7"/>
    <x v="14"/>
    <n v="0"/>
    <x v="271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x v="497"/>
    <b v="0"/>
    <s v="food/food trucks"/>
    <x v="4"/>
    <x v="29"/>
    <n v="0"/>
    <x v="2716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x v="497"/>
    <b v="0"/>
    <s v="film &amp; video/animation"/>
    <x v="5"/>
    <x v="23"/>
    <n v="0"/>
    <x v="2716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x v="497"/>
    <b v="0"/>
    <s v="film &amp; video/science fiction"/>
    <x v="5"/>
    <x v="21"/>
    <n v="0"/>
    <x v="2716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x v="497"/>
    <b v="0"/>
    <s v="technology/web"/>
    <x v="0"/>
    <x v="26"/>
    <n v="0"/>
    <x v="2716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x v="497"/>
    <b v="0"/>
    <s v="photography/nature"/>
    <x v="2"/>
    <x v="38"/>
    <n v="0"/>
    <x v="2716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x v="497"/>
    <b v="0"/>
    <s v="music/faith"/>
    <x v="7"/>
    <x v="14"/>
    <n v="0"/>
    <x v="2716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x v="497"/>
    <b v="0"/>
    <s v="theater/musical"/>
    <x v="6"/>
    <x v="19"/>
    <n v="0"/>
    <x v="2716"/>
  </r>
  <r>
    <n v="1722"/>
    <s v="Preserving the DC Gospel Stars"/>
    <s v="I am raising money to leave a legacy for the DC Gospel Stars and preserve this art form for music lovers of this style."/>
    <x v="400"/>
    <n v="1"/>
    <x v="2"/>
    <x v="0"/>
    <s v="USD"/>
    <n v="1459642200"/>
    <n v="1456441429"/>
    <b v="0"/>
    <x v="497"/>
    <b v="0"/>
    <s v="music/faith"/>
    <x v="7"/>
    <x v="14"/>
    <n v="0"/>
    <x v="2716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x v="497"/>
    <b v="0"/>
    <s v="technology/wearables"/>
    <x v="0"/>
    <x v="1"/>
    <n v="0"/>
    <x v="2716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x v="497"/>
    <b v="0"/>
    <s v="games/video games"/>
    <x v="3"/>
    <x v="18"/>
    <n v="0"/>
    <x v="2716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x v="497"/>
    <b v="0"/>
    <s v="theater/plays"/>
    <x v="6"/>
    <x v="11"/>
    <n v="0"/>
    <x v="2716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x v="497"/>
    <b v="0"/>
    <s v="theater/plays"/>
    <x v="6"/>
    <x v="11"/>
    <n v="0"/>
    <x v="2716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x v="497"/>
    <b v="0"/>
    <s v="journalism/audio"/>
    <x v="8"/>
    <x v="30"/>
    <n v="0"/>
    <x v="2716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x v="497"/>
    <b v="0"/>
    <s v="photography/people"/>
    <x v="2"/>
    <x v="36"/>
    <n v="0"/>
    <x v="2716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x v="497"/>
    <b v="0"/>
    <s v="theater/plays"/>
    <x v="6"/>
    <x v="11"/>
    <n v="0"/>
    <x v="2716"/>
  </r>
  <r>
    <n v="464"/>
    <s v="PokÃ©Movie - A PokÃ©monâ„¢ school project"/>
    <s v="We are three students that want to make a short PokÃ©mon movie as a school project!"/>
    <x v="401"/>
    <n v="1"/>
    <x v="2"/>
    <x v="4"/>
    <s v="EUR"/>
    <n v="1463602935"/>
    <n v="1461874935"/>
    <b v="0"/>
    <x v="497"/>
    <b v="0"/>
    <s v="film &amp; video/animation"/>
    <x v="5"/>
    <x v="23"/>
    <n v="0"/>
    <x v="2716"/>
  </r>
  <r>
    <n v="1128"/>
    <s v="Flying Turds"/>
    <s v="#havingfunFTW"/>
    <x v="114"/>
    <n v="1"/>
    <x v="2"/>
    <x v="1"/>
    <s v="GBP"/>
    <n v="1407425717"/>
    <n v="1404833717"/>
    <b v="0"/>
    <x v="497"/>
    <b v="0"/>
    <s v="games/mobile games"/>
    <x v="3"/>
    <x v="28"/>
    <n v="0"/>
    <x v="271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x v="497"/>
    <b v="0"/>
    <s v="music/faith"/>
    <x v="7"/>
    <x v="14"/>
    <n v="0"/>
    <x v="2716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x v="497"/>
    <b v="0"/>
    <s v="technology/web"/>
    <x v="0"/>
    <x v="26"/>
    <n v="0"/>
    <x v="2716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x v="497"/>
    <b v="0"/>
    <s v="theater/spaces"/>
    <x v="6"/>
    <x v="9"/>
    <n v="0"/>
    <x v="2716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x v="497"/>
    <b v="0"/>
    <s v="theater/musical"/>
    <x v="6"/>
    <x v="19"/>
    <n v="0"/>
    <x v="2716"/>
  </r>
  <r>
    <n v="1598"/>
    <s v="Dream TRIP to Tornado Alley"/>
    <s v="I want to get our there and expand my photography skills and take a trip to Tornado alley to get more shots of storms and hopefully to"/>
    <x v="268"/>
    <n v="1"/>
    <x v="2"/>
    <x v="0"/>
    <s v="USD"/>
    <n v="1437926458"/>
    <n v="1432742458"/>
    <b v="0"/>
    <x v="497"/>
    <b v="0"/>
    <s v="photography/places"/>
    <x v="2"/>
    <x v="34"/>
    <n v="0"/>
    <x v="2716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x v="497"/>
    <b v="0"/>
    <s v="publishing/children's books"/>
    <x v="1"/>
    <x v="39"/>
    <n v="0"/>
    <x v="2716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x v="497"/>
    <b v="0"/>
    <s v="publishing/translations"/>
    <x v="1"/>
    <x v="31"/>
    <n v="0"/>
    <x v="271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x v="497"/>
    <b v="0"/>
    <s v="food/food trucks"/>
    <x v="4"/>
    <x v="29"/>
    <n v="0"/>
    <x v="2716"/>
  </r>
  <r>
    <n v="4004"/>
    <s v="South Florida Tours"/>
    <s v="Help Launch The Queen Into South Florida!"/>
    <x v="207"/>
    <n v="1"/>
    <x v="2"/>
    <x v="0"/>
    <s v="USD"/>
    <n v="1412740457"/>
    <n v="1410148457"/>
    <b v="0"/>
    <x v="497"/>
    <b v="0"/>
    <s v="theater/plays"/>
    <x v="6"/>
    <x v="11"/>
    <n v="0"/>
    <x v="2716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x v="501"/>
    <b v="0"/>
    <s v="film &amp; video/science fiction"/>
    <x v="5"/>
    <x v="21"/>
    <n v="0"/>
    <x v="2721"/>
  </r>
  <r>
    <n v="2960"/>
    <s v="Lynnewood Hall Restoration (Canceled)"/>
    <s v="Built in the late 1800's, this 70K sq. feet estate has fallen into disrepair.  Seeking to buy and convert to useful space"/>
    <x v="404"/>
    <n v="0"/>
    <x v="1"/>
    <x v="0"/>
    <s v="USD"/>
    <n v="1410459023"/>
    <n v="1407867023"/>
    <b v="0"/>
    <x v="501"/>
    <b v="0"/>
    <s v="theater/spaces"/>
    <x v="6"/>
    <x v="9"/>
    <n v="0"/>
    <x v="2721"/>
  </r>
  <r>
    <n v="1460"/>
    <s v="KJV2015 (Canceled)"/>
    <s v="KJV2015 Easier to understand for our kids and family not leaving out one verse or changing a meaning one bit."/>
    <x v="405"/>
    <n v="0"/>
    <x v="1"/>
    <x v="0"/>
    <s v="USD"/>
    <n v="1417391100"/>
    <n v="1412371898"/>
    <b v="0"/>
    <x v="501"/>
    <b v="0"/>
    <s v="publishing/translations"/>
    <x v="1"/>
    <x v="31"/>
    <n v="0"/>
    <x v="2721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x v="10"/>
    <s v="SEK"/>
    <n v="1476319830"/>
    <n v="1471135830"/>
    <b v="0"/>
    <x v="501"/>
    <b v="0"/>
    <s v="film &amp; video/animation"/>
    <x v="5"/>
    <x v="23"/>
    <n v="0"/>
    <x v="272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x v="501"/>
    <b v="0"/>
    <s v="film &amp; video/drama"/>
    <x v="5"/>
    <x v="10"/>
    <n v="0"/>
    <x v="2721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x v="0"/>
    <s v="USD"/>
    <n v="1453538752"/>
    <n v="1450946752"/>
    <b v="0"/>
    <x v="501"/>
    <b v="0"/>
    <s v="theater/spaces"/>
    <x v="6"/>
    <x v="9"/>
    <n v="0"/>
    <x v="272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x v="501"/>
    <b v="0"/>
    <s v="film &amp; video/drama"/>
    <x v="5"/>
    <x v="10"/>
    <n v="0"/>
    <x v="2721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x v="501"/>
    <b v="0"/>
    <s v="film &amp; video/drama"/>
    <x v="5"/>
    <x v="10"/>
    <n v="0"/>
    <x v="2721"/>
  </r>
  <r>
    <n v="223"/>
    <s v="The Pass"/>
    <s v="An old man, a U.S Marine Corps veteran remembers his combat experience in the battle of Toktong Pass 1950, during the Korean War."/>
    <x v="409"/>
    <n v="0"/>
    <x v="2"/>
    <x v="0"/>
    <s v="USD"/>
    <n v="1463879100"/>
    <n v="1461287350"/>
    <b v="0"/>
    <x v="501"/>
    <b v="0"/>
    <s v="film &amp; video/drama"/>
    <x v="5"/>
    <x v="10"/>
    <n v="0"/>
    <x v="2721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x v="0"/>
    <s v="USD"/>
    <n v="1451775651"/>
    <n v="1449183651"/>
    <b v="0"/>
    <x v="501"/>
    <b v="0"/>
    <s v="film &amp; video/drama"/>
    <x v="5"/>
    <x v="10"/>
    <n v="0"/>
    <x v="2721"/>
  </r>
  <r>
    <n v="3125"/>
    <s v="N/A (Canceled)"/>
    <s v="N/A"/>
    <x v="409"/>
    <n v="0"/>
    <x v="1"/>
    <x v="0"/>
    <s v="USD"/>
    <n v="1452142672"/>
    <n v="1449550672"/>
    <b v="0"/>
    <x v="501"/>
    <b v="0"/>
    <s v="theater/spaces"/>
    <x v="6"/>
    <x v="9"/>
    <n v="0"/>
    <x v="2721"/>
  </r>
  <r>
    <n v="3061"/>
    <s v="Help Save Parkway Cinemas!"/>
    <s v="Save a historic Local theater."/>
    <x v="11"/>
    <n v="0"/>
    <x v="2"/>
    <x v="0"/>
    <s v="USD"/>
    <n v="1407955748"/>
    <n v="1405363748"/>
    <b v="0"/>
    <x v="501"/>
    <b v="0"/>
    <s v="theater/spaces"/>
    <x v="6"/>
    <x v="9"/>
    <n v="0"/>
    <x v="2721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x v="8"/>
    <s v="AUD"/>
    <n v="1420352264"/>
    <n v="1416896264"/>
    <b v="0"/>
    <x v="501"/>
    <b v="0"/>
    <s v="technology/web"/>
    <x v="0"/>
    <x v="26"/>
    <n v="0"/>
    <x v="2721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x v="501"/>
    <b v="0"/>
    <s v="film &amp; video/drama"/>
    <x v="5"/>
    <x v="10"/>
    <n v="0"/>
    <x v="2721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x v="501"/>
    <b v="0"/>
    <s v="technology/wearables"/>
    <x v="0"/>
    <x v="1"/>
    <n v="0"/>
    <x v="2721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x v="501"/>
    <b v="0"/>
    <s v="music/world music"/>
    <x v="7"/>
    <x v="37"/>
    <n v="0"/>
    <x v="2721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x v="501"/>
    <b v="0"/>
    <s v="technology/space exploration"/>
    <x v="0"/>
    <x v="4"/>
    <n v="0"/>
    <x v="2721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x v="10"/>
    <s v="SEK"/>
    <n v="1439318228"/>
    <n v="1436812628"/>
    <b v="0"/>
    <x v="501"/>
    <b v="0"/>
    <s v="technology/web"/>
    <x v="0"/>
    <x v="26"/>
    <n v="0"/>
    <x v="2721"/>
  </r>
  <r>
    <n v="3885"/>
    <s v="THE SESSIONS - The Beatles at Abbey Road Studios (Canceled)"/>
    <s v="A LIVE musical spectacular theatrical experience of The Beatles recording sessions at Abbey Road Studios."/>
    <x v="412"/>
    <n v="0"/>
    <x v="1"/>
    <x v="0"/>
    <s v="USD"/>
    <n v="1462834191"/>
    <n v="1460242191"/>
    <b v="0"/>
    <x v="501"/>
    <b v="0"/>
    <s v="theater/musical"/>
    <x v="6"/>
    <x v="19"/>
    <n v="0"/>
    <x v="272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x v="501"/>
    <b v="0"/>
    <s v="film &amp; video/drama"/>
    <x v="5"/>
    <x v="10"/>
    <n v="0"/>
    <x v="2721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x v="501"/>
    <b v="0"/>
    <s v="music/faith"/>
    <x v="7"/>
    <x v="14"/>
    <n v="0"/>
    <x v="2721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x v="501"/>
    <b v="0"/>
    <s v="games/mobile games"/>
    <x v="3"/>
    <x v="28"/>
    <n v="0"/>
    <x v="2721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x v="501"/>
    <b v="0"/>
    <s v="film &amp; video/science fiction"/>
    <x v="5"/>
    <x v="21"/>
    <n v="0"/>
    <x v="272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x v="501"/>
    <b v="0"/>
    <s v="publishing/translations"/>
    <x v="1"/>
    <x v="31"/>
    <n v="0"/>
    <x v="2721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x v="501"/>
    <b v="0"/>
    <s v="photography/people"/>
    <x v="2"/>
    <x v="36"/>
    <n v="0"/>
    <x v="272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x v="501"/>
    <b v="0"/>
    <s v="food/restaurants"/>
    <x v="4"/>
    <x v="40"/>
    <n v="0"/>
    <x v="2721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x v="0"/>
    <s v="USD"/>
    <n v="1451348200"/>
    <n v="1447460200"/>
    <b v="0"/>
    <x v="501"/>
    <b v="0"/>
    <s v="technology/web"/>
    <x v="0"/>
    <x v="26"/>
    <n v="0"/>
    <x v="2721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x v="501"/>
    <b v="0"/>
    <s v="film &amp; video/drama"/>
    <x v="5"/>
    <x v="10"/>
    <n v="0"/>
    <x v="2721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x v="501"/>
    <b v="0"/>
    <s v="theater/plays"/>
    <x v="6"/>
    <x v="11"/>
    <n v="0"/>
    <x v="2721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x v="501"/>
    <b v="0"/>
    <s v="theater/musical"/>
    <x v="6"/>
    <x v="19"/>
    <n v="0"/>
    <x v="2721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x v="0"/>
    <s v="USD"/>
    <n v="1405021211"/>
    <n v="1402429211"/>
    <b v="0"/>
    <x v="501"/>
    <b v="0"/>
    <s v="photography/people"/>
    <x v="2"/>
    <x v="36"/>
    <n v="0"/>
    <x v="272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x v="501"/>
    <b v="0"/>
    <s v="publishing/translations"/>
    <x v="1"/>
    <x v="31"/>
    <n v="0"/>
    <x v="27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x v="501"/>
    <b v="0"/>
    <s v="music/faith"/>
    <x v="7"/>
    <x v="14"/>
    <n v="0"/>
    <x v="2721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x v="0"/>
    <s v="USD"/>
    <n v="1420233256"/>
    <n v="1417641256"/>
    <b v="0"/>
    <x v="501"/>
    <b v="0"/>
    <s v="technology/web"/>
    <x v="0"/>
    <x v="26"/>
    <n v="0"/>
    <x v="2721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x v="501"/>
    <b v="0"/>
    <s v="technology/web"/>
    <x v="0"/>
    <x v="26"/>
    <n v="0"/>
    <x v="2721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x v="501"/>
    <b v="0"/>
    <s v="film &amp; video/animation"/>
    <x v="5"/>
    <x v="23"/>
    <n v="0"/>
    <x v="2721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x v="501"/>
    <b v="0"/>
    <s v="technology/web"/>
    <x v="0"/>
    <x v="26"/>
    <n v="0"/>
    <x v="2721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x v="501"/>
    <b v="0"/>
    <s v="technology/web"/>
    <x v="0"/>
    <x v="26"/>
    <n v="0"/>
    <x v="2721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x v="501"/>
    <b v="0"/>
    <s v="technology/wearables"/>
    <x v="0"/>
    <x v="1"/>
    <n v="0"/>
    <x v="2721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x v="501"/>
    <b v="0"/>
    <s v="music/jazz"/>
    <x v="7"/>
    <x v="33"/>
    <n v="0"/>
    <x v="2721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x v="501"/>
    <b v="0"/>
    <s v="food/restaurants"/>
    <x v="4"/>
    <x v="40"/>
    <n v="0"/>
    <x v="2721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x v="501"/>
    <b v="0"/>
    <s v="food/restaurants"/>
    <x v="4"/>
    <x v="40"/>
    <n v="0"/>
    <x v="2721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x v="501"/>
    <b v="0"/>
    <s v="food/food trucks"/>
    <x v="4"/>
    <x v="29"/>
    <n v="0"/>
    <x v="2721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x v="501"/>
    <b v="0"/>
    <s v="publishing/children's books"/>
    <x v="1"/>
    <x v="39"/>
    <n v="0"/>
    <x v="2721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x v="501"/>
    <b v="0"/>
    <s v="theater/spaces"/>
    <x v="6"/>
    <x v="9"/>
    <n v="0"/>
    <x v="272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x v="501"/>
    <b v="0"/>
    <s v="theater/musical"/>
    <x v="6"/>
    <x v="19"/>
    <n v="0"/>
    <x v="2721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x v="501"/>
    <b v="0"/>
    <s v="film &amp; video/drama"/>
    <x v="5"/>
    <x v="10"/>
    <n v="0"/>
    <x v="2721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x v="501"/>
    <b v="0"/>
    <s v="food/food trucks"/>
    <x v="4"/>
    <x v="29"/>
    <n v="0"/>
    <x v="2721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x v="501"/>
    <b v="0"/>
    <s v="technology/web"/>
    <x v="0"/>
    <x v="26"/>
    <n v="0"/>
    <x v="2721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x v="501"/>
    <b v="0"/>
    <s v="theater/spaces"/>
    <x v="6"/>
    <x v="9"/>
    <n v="0"/>
    <x v="272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x v="501"/>
    <b v="0"/>
    <s v="technology/web"/>
    <x v="0"/>
    <x v="26"/>
    <n v="0"/>
    <x v="2721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x v="501"/>
    <b v="0"/>
    <s v="theater/spaces"/>
    <x v="6"/>
    <x v="9"/>
    <n v="0"/>
    <x v="2721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x v="501"/>
    <b v="0"/>
    <s v="theater/plays"/>
    <x v="6"/>
    <x v="11"/>
    <n v="0"/>
    <x v="2721"/>
  </r>
  <r>
    <n v="133"/>
    <s v="Demon Women from outer space (Canceled)"/>
    <s v="Invasion from outer space sights, to weird to imagine destruction too monstrous to escape"/>
    <x v="415"/>
    <n v="0"/>
    <x v="1"/>
    <x v="0"/>
    <s v="USD"/>
    <n v="1464715860"/>
    <n v="1462130584"/>
    <b v="0"/>
    <x v="501"/>
    <b v="0"/>
    <s v="film &amp; video/science fiction"/>
    <x v="5"/>
    <x v="21"/>
    <n v="0"/>
    <x v="2721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x v="501"/>
    <b v="0"/>
    <s v="technology/web"/>
    <x v="0"/>
    <x v="26"/>
    <n v="0"/>
    <x v="2721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x v="501"/>
    <b v="0"/>
    <s v="film &amp; video/science fiction"/>
    <x v="5"/>
    <x v="21"/>
    <n v="0"/>
    <x v="2721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x v="501"/>
    <b v="0"/>
    <s v="film &amp; video/drama"/>
    <x v="5"/>
    <x v="10"/>
    <n v="0"/>
    <x v="2721"/>
  </r>
  <r>
    <n v="221"/>
    <s v="Archetypes"/>
    <s v="Film about Schizophrenia with Surreal Twists!"/>
    <x v="6"/>
    <n v="0"/>
    <x v="2"/>
    <x v="0"/>
    <s v="USD"/>
    <n v="1427569564"/>
    <n v="1422389164"/>
    <b v="0"/>
    <x v="501"/>
    <b v="0"/>
    <s v="film &amp; video/drama"/>
    <x v="5"/>
    <x v="10"/>
    <n v="0"/>
    <x v="2721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x v="501"/>
    <b v="0"/>
    <s v="film &amp; video/animation"/>
    <x v="5"/>
    <x v="23"/>
    <n v="0"/>
    <x v="2721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x v="501"/>
    <b v="0"/>
    <s v="technology/web"/>
    <x v="0"/>
    <x v="26"/>
    <n v="0"/>
    <x v="2721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x v="501"/>
    <b v="0"/>
    <s v="music/world music"/>
    <x v="7"/>
    <x v="37"/>
    <n v="0"/>
    <x v="2721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x v="501"/>
    <b v="0"/>
    <s v="publishing/translations"/>
    <x v="1"/>
    <x v="31"/>
    <n v="0"/>
    <x v="2721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x v="501"/>
    <b v="0"/>
    <s v="technology/web"/>
    <x v="0"/>
    <x v="26"/>
    <n v="0"/>
    <x v="2721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x v="501"/>
    <b v="0"/>
    <s v="technology/web"/>
    <x v="0"/>
    <x v="26"/>
    <n v="0"/>
    <x v="2721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x v="501"/>
    <b v="0"/>
    <s v="theater/plays"/>
    <x v="6"/>
    <x v="11"/>
    <n v="0"/>
    <x v="2721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x v="501"/>
    <b v="0"/>
    <s v="theater/spaces"/>
    <x v="6"/>
    <x v="9"/>
    <n v="0"/>
    <x v="2721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x v="501"/>
    <b v="0"/>
    <s v="theater/spaces"/>
    <x v="6"/>
    <x v="9"/>
    <n v="0"/>
    <x v="2721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x v="501"/>
    <b v="0"/>
    <s v="technology/web"/>
    <x v="0"/>
    <x v="26"/>
    <n v="0"/>
    <x v="2721"/>
  </r>
  <r>
    <n v="2507"/>
    <s v="Help Cafe Talavera get a New Kitchen!"/>
    <s v="Unique dishes for a unique city!."/>
    <x v="416"/>
    <n v="0"/>
    <x v="2"/>
    <x v="0"/>
    <s v="USD"/>
    <n v="1431308704"/>
    <n v="1428716704"/>
    <b v="0"/>
    <x v="501"/>
    <b v="0"/>
    <s v="food/restaurants"/>
    <x v="4"/>
    <x v="40"/>
    <n v="0"/>
    <x v="272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x v="501"/>
    <b v="0"/>
    <s v="journalism/audio"/>
    <x v="8"/>
    <x v="30"/>
    <n v="0"/>
    <x v="2721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x v="501"/>
    <b v="0"/>
    <s v="games/mobile games"/>
    <x v="3"/>
    <x v="28"/>
    <n v="0"/>
    <x v="2721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x v="501"/>
    <b v="0"/>
    <s v="publishing/translations"/>
    <x v="1"/>
    <x v="31"/>
    <n v="0"/>
    <x v="272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x v="501"/>
    <b v="0"/>
    <s v="food/food trucks"/>
    <x v="4"/>
    <x v="29"/>
    <n v="0"/>
    <x v="2721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x v="501"/>
    <b v="0"/>
    <s v="publishing/translations"/>
    <x v="1"/>
    <x v="31"/>
    <n v="0"/>
    <x v="2721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x v="501"/>
    <b v="0"/>
    <s v="food/restaurants"/>
    <x v="4"/>
    <x v="40"/>
    <n v="0"/>
    <x v="2721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x v="501"/>
    <b v="0"/>
    <s v="food/food trucks"/>
    <x v="4"/>
    <x v="29"/>
    <n v="0"/>
    <x v="2721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x v="501"/>
    <b v="0"/>
    <s v="technology/web"/>
    <x v="0"/>
    <x v="26"/>
    <n v="0"/>
    <x v="2721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x v="501"/>
    <b v="0"/>
    <s v="film &amp; video/animation"/>
    <x v="5"/>
    <x v="23"/>
    <n v="0"/>
    <x v="2721"/>
  </r>
  <r>
    <n v="1569"/>
    <s v="to be removed (Canceled)"/>
    <s v="to be removed"/>
    <x v="0"/>
    <n v="0"/>
    <x v="1"/>
    <x v="0"/>
    <s v="USD"/>
    <n v="1369498714"/>
    <n v="1366906714"/>
    <b v="0"/>
    <x v="501"/>
    <b v="0"/>
    <s v="publishing/art books"/>
    <x v="1"/>
    <x v="32"/>
    <n v="0"/>
    <x v="2721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x v="501"/>
    <b v="0"/>
    <s v="technology/web"/>
    <x v="0"/>
    <x v="26"/>
    <n v="0"/>
    <x v="2721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x v="501"/>
    <b v="0"/>
    <s v="technology/web"/>
    <x v="0"/>
    <x v="26"/>
    <n v="0"/>
    <x v="2721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x v="501"/>
    <b v="0"/>
    <s v="food/food trucks"/>
    <x v="4"/>
    <x v="29"/>
    <n v="0"/>
    <x v="272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x v="501"/>
    <b v="0"/>
    <s v="food/food trucks"/>
    <x v="4"/>
    <x v="29"/>
    <n v="0"/>
    <x v="2721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x v="501"/>
    <b v="0"/>
    <s v="theater/plays"/>
    <x v="6"/>
    <x v="11"/>
    <n v="0"/>
    <x v="2721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x v="501"/>
    <b v="0"/>
    <s v="theater/musical"/>
    <x v="6"/>
    <x v="19"/>
    <n v="0"/>
    <x v="272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x v="501"/>
    <b v="0"/>
    <s v="theater/musical"/>
    <x v="6"/>
    <x v="19"/>
    <n v="0"/>
    <x v="2721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x v="501"/>
    <b v="0"/>
    <s v="theater/plays"/>
    <x v="6"/>
    <x v="11"/>
    <n v="0"/>
    <x v="2721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x v="501"/>
    <b v="0"/>
    <s v="film &amp; video/drama"/>
    <x v="5"/>
    <x v="10"/>
    <n v="0"/>
    <x v="2721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x v="501"/>
    <b v="0"/>
    <s v="technology/web"/>
    <x v="0"/>
    <x v="26"/>
    <n v="0"/>
    <x v="2721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x v="501"/>
    <b v="0"/>
    <s v="film &amp; video/drama"/>
    <x v="5"/>
    <x v="10"/>
    <n v="0"/>
    <x v="2721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x v="501"/>
    <b v="0"/>
    <s v="film &amp; video/drama"/>
    <x v="5"/>
    <x v="10"/>
    <n v="0"/>
    <x v="2721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x v="501"/>
    <b v="0"/>
    <s v="technology/web"/>
    <x v="0"/>
    <x v="26"/>
    <n v="0"/>
    <x v="272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x v="501"/>
    <b v="0"/>
    <s v="technology/web"/>
    <x v="0"/>
    <x v="26"/>
    <n v="0"/>
    <x v="2721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x v="501"/>
    <b v="0"/>
    <s v="games/video games"/>
    <x v="3"/>
    <x v="18"/>
    <n v="0"/>
    <x v="2721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x v="501"/>
    <b v="0"/>
    <s v="food/food trucks"/>
    <x v="4"/>
    <x v="29"/>
    <n v="0"/>
    <x v="2721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x v="501"/>
    <b v="0"/>
    <s v="food/food trucks"/>
    <x v="4"/>
    <x v="29"/>
    <n v="0"/>
    <x v="2721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x v="501"/>
    <b v="0"/>
    <s v="music/world music"/>
    <x v="7"/>
    <x v="37"/>
    <n v="0"/>
    <x v="272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x v="501"/>
    <b v="0"/>
    <s v="publishing/translations"/>
    <x v="1"/>
    <x v="31"/>
    <n v="0"/>
    <x v="2721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x v="501"/>
    <b v="0"/>
    <s v="technology/web"/>
    <x v="0"/>
    <x v="26"/>
    <n v="0"/>
    <x v="2721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x v="501"/>
    <b v="0"/>
    <s v="theater/spaces"/>
    <x v="6"/>
    <x v="9"/>
    <n v="0"/>
    <x v="2721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x v="501"/>
    <b v="0"/>
    <s v="theater/plays"/>
    <x v="6"/>
    <x v="11"/>
    <n v="0"/>
    <x v="2721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x v="501"/>
    <b v="0"/>
    <s v="theater/musical"/>
    <x v="6"/>
    <x v="19"/>
    <n v="0"/>
    <x v="2721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x v="501"/>
    <b v="0"/>
    <s v="theater/plays"/>
    <x v="6"/>
    <x v="11"/>
    <n v="0"/>
    <x v="2721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x v="501"/>
    <b v="0"/>
    <s v="food/restaurants"/>
    <x v="4"/>
    <x v="40"/>
    <n v="0"/>
    <x v="272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x v="501"/>
    <b v="0"/>
    <s v="film &amp; video/science fiction"/>
    <x v="5"/>
    <x v="21"/>
    <n v="0"/>
    <x v="2721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x v="501"/>
    <b v="0"/>
    <s v="film &amp; video/animation"/>
    <x v="5"/>
    <x v="23"/>
    <n v="0"/>
    <x v="272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x v="501"/>
    <b v="0"/>
    <s v="film &amp; video/animation"/>
    <x v="5"/>
    <x v="23"/>
    <n v="0"/>
    <x v="2721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x v="501"/>
    <b v="0"/>
    <s v="technology/web"/>
    <x v="0"/>
    <x v="26"/>
    <n v="0"/>
    <x v="2721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x v="501"/>
    <b v="0"/>
    <s v="music/jazz"/>
    <x v="7"/>
    <x v="33"/>
    <n v="0"/>
    <x v="2721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x v="501"/>
    <b v="0"/>
    <s v="photography/nature"/>
    <x v="2"/>
    <x v="38"/>
    <n v="0"/>
    <x v="2721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x v="501"/>
    <b v="0"/>
    <s v="food/food trucks"/>
    <x v="4"/>
    <x v="29"/>
    <n v="0"/>
    <x v="2721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x v="501"/>
    <b v="0"/>
    <s v="food/restaurants"/>
    <x v="4"/>
    <x v="40"/>
    <n v="0"/>
    <x v="2721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x v="501"/>
    <b v="0"/>
    <s v="food/food trucks"/>
    <x v="4"/>
    <x v="29"/>
    <n v="0"/>
    <x v="2721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x v="501"/>
    <b v="0"/>
    <s v="theater/plays"/>
    <x v="6"/>
    <x v="11"/>
    <n v="0"/>
    <x v="2721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x v="501"/>
    <b v="0"/>
    <s v="theater/plays"/>
    <x v="6"/>
    <x v="11"/>
    <n v="0"/>
    <x v="2721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x v="501"/>
    <b v="0"/>
    <s v="theater/plays"/>
    <x v="6"/>
    <x v="11"/>
    <n v="0"/>
    <x v="2721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x v="501"/>
    <b v="0"/>
    <s v="theater/plays"/>
    <x v="6"/>
    <x v="11"/>
    <n v="0"/>
    <x v="272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x v="0"/>
    <s v="USD"/>
    <n v="1359738000"/>
    <n v="1355489140"/>
    <b v="0"/>
    <x v="501"/>
    <b v="0"/>
    <s v="publishing/children's books"/>
    <x v="1"/>
    <x v="39"/>
    <n v="0"/>
    <x v="2721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x v="501"/>
    <b v="0"/>
    <s v="food/food trucks"/>
    <x v="4"/>
    <x v="29"/>
    <n v="0"/>
    <x v="2721"/>
  </r>
  <r>
    <n v="3953"/>
    <s v="A Time Pirate's Love"/>
    <s v="Actors and actresses are needed to help me create a stage play. A stage play needs to be adapted from the book I wrote."/>
    <x v="418"/>
    <n v="0"/>
    <x v="2"/>
    <x v="0"/>
    <s v="USD"/>
    <n v="1469834940"/>
    <n v="1467162586"/>
    <b v="0"/>
    <x v="501"/>
    <b v="0"/>
    <s v="theater/plays"/>
    <x v="6"/>
    <x v="11"/>
    <n v="0"/>
    <x v="272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x v="501"/>
    <b v="0"/>
    <s v="publishing/fiction"/>
    <x v="1"/>
    <x v="35"/>
    <n v="0"/>
    <x v="2721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x v="501"/>
    <b v="0"/>
    <s v="film &amp; video/drama"/>
    <x v="5"/>
    <x v="10"/>
    <n v="0"/>
    <x v="2721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x v="501"/>
    <b v="0"/>
    <s v="music/jazz"/>
    <x v="7"/>
    <x v="33"/>
    <n v="0"/>
    <x v="2721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x v="501"/>
    <b v="0"/>
    <s v="photography/places"/>
    <x v="2"/>
    <x v="34"/>
    <n v="0"/>
    <x v="2721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x v="501"/>
    <b v="0"/>
    <s v="photography/photobooks"/>
    <x v="2"/>
    <x v="3"/>
    <n v="0"/>
    <x v="2721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x v="501"/>
    <b v="0"/>
    <s v="games/video games"/>
    <x v="3"/>
    <x v="18"/>
    <n v="0"/>
    <x v="2721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x v="501"/>
    <b v="0"/>
    <s v="food/food trucks"/>
    <x v="4"/>
    <x v="29"/>
    <n v="0"/>
    <x v="2721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x v="501"/>
    <b v="0"/>
    <s v="food/food trucks"/>
    <x v="4"/>
    <x v="29"/>
    <n v="0"/>
    <x v="2721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x v="501"/>
    <b v="0"/>
    <s v="food/food trucks"/>
    <x v="4"/>
    <x v="29"/>
    <n v="0"/>
    <x v="2721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x v="501"/>
    <b v="0"/>
    <s v="food/food trucks"/>
    <x v="4"/>
    <x v="29"/>
    <n v="0"/>
    <x v="2721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x v="501"/>
    <b v="0"/>
    <s v="theater/spaces"/>
    <x v="6"/>
    <x v="9"/>
    <n v="0"/>
    <x v="272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x v="501"/>
    <b v="0"/>
    <s v="theater/musical"/>
    <x v="6"/>
    <x v="19"/>
    <n v="0"/>
    <x v="2721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x v="501"/>
    <b v="0"/>
    <s v="theater/musical"/>
    <x v="6"/>
    <x v="19"/>
    <n v="0"/>
    <x v="2721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x v="501"/>
    <b v="0"/>
    <s v="theater/musical"/>
    <x v="6"/>
    <x v="19"/>
    <n v="0"/>
    <x v="272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x v="501"/>
    <b v="0"/>
    <s v="theater/musical"/>
    <x v="6"/>
    <x v="19"/>
    <n v="0"/>
    <x v="272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x v="501"/>
    <b v="0"/>
    <s v="film &amp; video/animation"/>
    <x v="5"/>
    <x v="23"/>
    <n v="0"/>
    <x v="2721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x v="501"/>
    <b v="0"/>
    <s v="publishing/translations"/>
    <x v="1"/>
    <x v="31"/>
    <n v="0"/>
    <x v="2721"/>
  </r>
  <r>
    <n v="610"/>
    <s v="UniteChrist (Canceled)"/>
    <s v="We are creating a Christian social network to empower, educate, and connect Christians all over the world."/>
    <x v="419"/>
    <n v="0"/>
    <x v="1"/>
    <x v="0"/>
    <s v="USD"/>
    <n v="1429732586"/>
    <n v="1427140586"/>
    <b v="0"/>
    <x v="501"/>
    <b v="0"/>
    <s v="technology/web"/>
    <x v="0"/>
    <x v="26"/>
    <n v="0"/>
    <x v="272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x v="501"/>
    <b v="0"/>
    <s v="publishing/translations"/>
    <x v="1"/>
    <x v="31"/>
    <n v="0"/>
    <x v="272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x v="501"/>
    <b v="0"/>
    <s v="publishing/translations"/>
    <x v="1"/>
    <x v="31"/>
    <n v="0"/>
    <x v="2721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x v="501"/>
    <b v="0"/>
    <s v="technology/web"/>
    <x v="0"/>
    <x v="26"/>
    <n v="0"/>
    <x v="2721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x v="501"/>
    <b v="0"/>
    <s v="film &amp; video/drama"/>
    <x v="5"/>
    <x v="10"/>
    <n v="0"/>
    <x v="2721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x v="501"/>
    <b v="0"/>
    <s v="film &amp; video/animation"/>
    <x v="5"/>
    <x v="23"/>
    <n v="0"/>
    <x v="2721"/>
  </r>
  <r>
    <n v="1049"/>
    <s v="J1 (Canceled)"/>
    <s v="------"/>
    <x v="32"/>
    <n v="0"/>
    <x v="1"/>
    <x v="0"/>
    <s v="USD"/>
    <n v="1455272445"/>
    <n v="1452680445"/>
    <b v="0"/>
    <x v="501"/>
    <b v="0"/>
    <s v="journalism/audio"/>
    <x v="8"/>
    <x v="30"/>
    <n v="0"/>
    <x v="272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x v="501"/>
    <b v="0"/>
    <s v="theater/musical"/>
    <x v="6"/>
    <x v="19"/>
    <n v="0"/>
    <x v="2721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x v="19"/>
    <s v="CHF"/>
    <n v="1485480408"/>
    <n v="1482888408"/>
    <b v="0"/>
    <x v="501"/>
    <b v="0"/>
    <s v="technology/wearables"/>
    <x v="0"/>
    <x v="1"/>
    <n v="0"/>
    <x v="2721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x v="501"/>
    <b v="0"/>
    <s v="film &amp; video/drama"/>
    <x v="5"/>
    <x v="10"/>
    <n v="0"/>
    <x v="2721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x v="501"/>
    <b v="0"/>
    <s v="film &amp; video/drama"/>
    <x v="5"/>
    <x v="10"/>
    <n v="0"/>
    <x v="2721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x v="501"/>
    <b v="0"/>
    <s v="film &amp; video/animation"/>
    <x v="5"/>
    <x v="23"/>
    <n v="0"/>
    <x v="2721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x v="501"/>
    <b v="0"/>
    <s v="film &amp; video/animation"/>
    <x v="5"/>
    <x v="23"/>
    <n v="0"/>
    <x v="2721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x v="501"/>
    <b v="0"/>
    <s v="film &amp; video/animation"/>
    <x v="5"/>
    <x v="23"/>
    <n v="0"/>
    <x v="2721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x v="501"/>
    <b v="0"/>
    <s v="technology/web"/>
    <x v="0"/>
    <x v="26"/>
    <n v="0"/>
    <x v="2721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x v="501"/>
    <b v="0"/>
    <s v="technology/web"/>
    <x v="0"/>
    <x v="26"/>
    <n v="0"/>
    <x v="272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x v="501"/>
    <b v="0"/>
    <s v="technology/web"/>
    <x v="0"/>
    <x v="26"/>
    <n v="0"/>
    <x v="272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x v="501"/>
    <b v="0"/>
    <s v="journalism/audio"/>
    <x v="8"/>
    <x v="30"/>
    <n v="0"/>
    <x v="2721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x v="501"/>
    <b v="0"/>
    <s v="journalism/audio"/>
    <x v="8"/>
    <x v="30"/>
    <n v="0"/>
    <x v="2721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x v="501"/>
    <b v="0"/>
    <s v="games/video games"/>
    <x v="3"/>
    <x v="18"/>
    <n v="0"/>
    <x v="2721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x v="501"/>
    <b v="0"/>
    <s v="food/food trucks"/>
    <x v="4"/>
    <x v="29"/>
    <n v="0"/>
    <x v="2721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x v="501"/>
    <b v="0"/>
    <s v="publishing/translations"/>
    <x v="1"/>
    <x v="31"/>
    <n v="0"/>
    <x v="2721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x v="501"/>
    <b v="0"/>
    <s v="publishing/fiction"/>
    <x v="1"/>
    <x v="35"/>
    <n v="0"/>
    <x v="272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x v="501"/>
    <b v="0"/>
    <s v="music/faith"/>
    <x v="7"/>
    <x v="14"/>
    <n v="0"/>
    <x v="2721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x v="501"/>
    <b v="0"/>
    <s v="music/faith"/>
    <x v="7"/>
    <x v="14"/>
    <n v="0"/>
    <x v="27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x v="501"/>
    <b v="0"/>
    <s v="games/mobile games"/>
    <x v="3"/>
    <x v="28"/>
    <n v="0"/>
    <x v="2721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x v="501"/>
    <b v="0"/>
    <s v="technology/web"/>
    <x v="0"/>
    <x v="26"/>
    <n v="0"/>
    <x v="2721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x v="501"/>
    <b v="0"/>
    <s v="technology/web"/>
    <x v="0"/>
    <x v="26"/>
    <n v="0"/>
    <x v="2721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x v="501"/>
    <b v="0"/>
    <s v="food/food trucks"/>
    <x v="4"/>
    <x v="29"/>
    <n v="0"/>
    <x v="272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x v="501"/>
    <b v="0"/>
    <s v="food/food trucks"/>
    <x v="4"/>
    <x v="29"/>
    <n v="0"/>
    <x v="2721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x v="501"/>
    <b v="0"/>
    <s v="food/restaurants"/>
    <x v="4"/>
    <x v="40"/>
    <n v="0"/>
    <x v="272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x v="501"/>
    <b v="0"/>
    <s v="food/food trucks"/>
    <x v="4"/>
    <x v="29"/>
    <n v="0"/>
    <x v="2721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x v="501"/>
    <b v="0"/>
    <s v="food/food trucks"/>
    <x v="4"/>
    <x v="29"/>
    <n v="0"/>
    <x v="2721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x v="501"/>
    <b v="0"/>
    <s v="food/food trucks"/>
    <x v="4"/>
    <x v="29"/>
    <n v="0"/>
    <x v="2721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x v="501"/>
    <b v="0"/>
    <s v="food/food trucks"/>
    <x v="4"/>
    <x v="29"/>
    <n v="0"/>
    <x v="2721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x v="501"/>
    <b v="0"/>
    <s v="publishing/children's books"/>
    <x v="1"/>
    <x v="39"/>
    <n v="0"/>
    <x v="2721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x v="501"/>
    <b v="0"/>
    <s v="theater/plays"/>
    <x v="6"/>
    <x v="11"/>
    <n v="0"/>
    <x v="272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x v="501"/>
    <b v="0"/>
    <s v="theater/spaces"/>
    <x v="6"/>
    <x v="9"/>
    <n v="0"/>
    <x v="2721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x v="501"/>
    <b v="0"/>
    <s v="theater/musical"/>
    <x v="6"/>
    <x v="19"/>
    <n v="0"/>
    <x v="2721"/>
  </r>
  <r>
    <n v="3886"/>
    <s v="a (Canceled)"/>
    <n v="1"/>
    <x v="26"/>
    <n v="0"/>
    <x v="1"/>
    <x v="8"/>
    <s v="AUD"/>
    <n v="1418275702"/>
    <n v="1415683702"/>
    <b v="0"/>
    <x v="501"/>
    <b v="0"/>
    <s v="theater/musical"/>
    <x v="6"/>
    <x v="19"/>
    <n v="0"/>
    <x v="2721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x v="501"/>
    <b v="0"/>
    <s v="theater/plays"/>
    <x v="6"/>
    <x v="11"/>
    <n v="0"/>
    <x v="272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x v="501"/>
    <b v="0"/>
    <s v="theater/plays"/>
    <x v="6"/>
    <x v="11"/>
    <n v="0"/>
    <x v="272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x v="501"/>
    <b v="0"/>
    <s v="theater/plays"/>
    <x v="6"/>
    <x v="11"/>
    <n v="0"/>
    <x v="2721"/>
  </r>
  <r>
    <n v="4087"/>
    <s v="Stage Production &quot;The Nail Shop&quot;"/>
    <s v="Comedy Stage Play"/>
    <x v="337"/>
    <n v="0"/>
    <x v="2"/>
    <x v="0"/>
    <s v="USD"/>
    <n v="1468777786"/>
    <n v="1466185786"/>
    <b v="0"/>
    <x v="501"/>
    <b v="0"/>
    <s v="theater/plays"/>
    <x v="6"/>
    <x v="11"/>
    <n v="0"/>
    <x v="272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x v="501"/>
    <b v="0"/>
    <s v="theater/plays"/>
    <x v="6"/>
    <x v="11"/>
    <n v="0"/>
    <x v="2721"/>
  </r>
  <r>
    <n v="1144"/>
    <s v="We Need Your Help to Finish Our BBQ Food Truck"/>
    <s v="We need your help to finish our food truck. We are building a BBQ Food Truck to serve competition style BBQ."/>
    <x v="421"/>
    <n v="0"/>
    <x v="2"/>
    <x v="0"/>
    <s v="USD"/>
    <n v="1430281320"/>
    <n v="1427689320"/>
    <b v="0"/>
    <x v="501"/>
    <b v="0"/>
    <s v="food/food trucks"/>
    <x v="4"/>
    <x v="29"/>
    <n v="0"/>
    <x v="2721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x v="501"/>
    <b v="0"/>
    <s v="technology/web"/>
    <x v="0"/>
    <x v="26"/>
    <n v="0"/>
    <x v="2721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x v="501"/>
    <b v="0"/>
    <s v="food/food trucks"/>
    <x v="4"/>
    <x v="29"/>
    <n v="0"/>
    <x v="2721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x v="501"/>
    <b v="0"/>
    <s v="theater/spaces"/>
    <x v="6"/>
    <x v="9"/>
    <n v="0"/>
    <x v="2721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x v="501"/>
    <b v="0"/>
    <s v="theater/plays"/>
    <x v="6"/>
    <x v="11"/>
    <n v="0"/>
    <x v="272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x v="501"/>
    <b v="0"/>
    <s v="publishing/translations"/>
    <x v="1"/>
    <x v="31"/>
    <n v="0"/>
    <x v="2721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x v="0"/>
    <s v="USD"/>
    <n v="1475294400"/>
    <n v="1472674285"/>
    <b v="0"/>
    <x v="501"/>
    <b v="0"/>
    <s v="theater/plays"/>
    <x v="6"/>
    <x v="11"/>
    <n v="0"/>
    <x v="2721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x v="501"/>
    <b v="0"/>
    <s v="photography/photobooks"/>
    <x v="2"/>
    <x v="3"/>
    <n v="0"/>
    <x v="27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x v="501"/>
    <b v="0"/>
    <s v="film &amp; video/drama"/>
    <x v="5"/>
    <x v="10"/>
    <n v="0"/>
    <x v="2721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x v="501"/>
    <b v="0"/>
    <s v="games/mobile games"/>
    <x v="3"/>
    <x v="28"/>
    <n v="0"/>
    <x v="2721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x v="501"/>
    <b v="0"/>
    <s v="food/food trucks"/>
    <x v="4"/>
    <x v="29"/>
    <n v="0"/>
    <x v="2721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x v="501"/>
    <b v="0"/>
    <s v="food/food trucks"/>
    <x v="4"/>
    <x v="29"/>
    <n v="0"/>
    <x v="2721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x v="501"/>
    <b v="0"/>
    <s v="food/food trucks"/>
    <x v="4"/>
    <x v="29"/>
    <n v="0"/>
    <x v="2721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x v="501"/>
    <b v="0"/>
    <s v="publishing/children's books"/>
    <x v="1"/>
    <x v="39"/>
    <n v="0"/>
    <x v="272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x v="501"/>
    <b v="0"/>
    <s v="theater/plays"/>
    <x v="6"/>
    <x v="11"/>
    <n v="0"/>
    <x v="2721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x v="501"/>
    <b v="0"/>
    <s v="theater/musical"/>
    <x v="6"/>
    <x v="19"/>
    <n v="0"/>
    <x v="2721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x v="501"/>
    <b v="0"/>
    <s v="theater/plays"/>
    <x v="6"/>
    <x v="11"/>
    <n v="0"/>
    <x v="27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x v="501"/>
    <b v="0"/>
    <s v="film &amp; video/animation"/>
    <x v="5"/>
    <x v="23"/>
    <n v="0"/>
    <x v="2721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x v="501"/>
    <b v="0"/>
    <s v="technology/web"/>
    <x v="0"/>
    <x v="26"/>
    <n v="0"/>
    <x v="2721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x v="501"/>
    <b v="0"/>
    <s v="technology/web"/>
    <x v="0"/>
    <x v="26"/>
    <n v="0"/>
    <x v="2721"/>
  </r>
  <r>
    <n v="518"/>
    <s v="Somorrah"/>
    <s v="The community of Somorrah is peaceful and unblemished until &quot;The Boss&quot; power and money starts to diminish &amp; plans to gain it all back!"/>
    <x v="423"/>
    <n v="0"/>
    <x v="2"/>
    <x v="0"/>
    <s v="USD"/>
    <n v="1441550760"/>
    <n v="1438958824"/>
    <b v="0"/>
    <x v="501"/>
    <b v="0"/>
    <s v="film &amp; video/animation"/>
    <x v="5"/>
    <x v="23"/>
    <n v="0"/>
    <x v="2721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x v="501"/>
    <b v="0"/>
    <s v="film &amp; video/science fiction"/>
    <x v="5"/>
    <x v="21"/>
    <n v="0"/>
    <x v="2721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x v="501"/>
    <b v="0"/>
    <s v="film &amp; video/animation"/>
    <x v="5"/>
    <x v="23"/>
    <n v="0"/>
    <x v="2721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x v="501"/>
    <b v="0"/>
    <s v="film &amp; video/animation"/>
    <x v="5"/>
    <x v="23"/>
    <n v="0"/>
    <x v="27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x v="501"/>
    <b v="0"/>
    <s v="music/jazz"/>
    <x v="7"/>
    <x v="33"/>
    <n v="0"/>
    <x v="2721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x v="501"/>
    <b v="0"/>
    <s v="music/faith"/>
    <x v="7"/>
    <x v="14"/>
    <n v="0"/>
    <x v="2721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x v="501"/>
    <b v="0"/>
    <s v="food/restaurants"/>
    <x v="4"/>
    <x v="40"/>
    <n v="0"/>
    <x v="2721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x v="501"/>
    <b v="0"/>
    <s v="theater/plays"/>
    <x v="6"/>
    <x v="11"/>
    <n v="0"/>
    <x v="2721"/>
  </r>
  <r>
    <n v="1159"/>
    <s v="Skewed Up Food Truck"/>
    <s v="Skewed Up food truck is my dream and need help getting it started, presenting some to the bank for my loan, spice up logo, etc."/>
    <x v="424"/>
    <n v="0"/>
    <x v="2"/>
    <x v="0"/>
    <s v="USD"/>
    <n v="1435679100"/>
    <n v="1433006765"/>
    <b v="0"/>
    <x v="501"/>
    <b v="0"/>
    <s v="food/food trucks"/>
    <x v="4"/>
    <x v="29"/>
    <n v="0"/>
    <x v="272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501"/>
    <b v="0"/>
    <s v="film &amp; video/animation"/>
    <x v="5"/>
    <x v="23"/>
    <n v="0"/>
    <x v="27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501"/>
    <b v="0"/>
    <s v="music/jazz"/>
    <x v="7"/>
    <x v="33"/>
    <n v="0"/>
    <x v="2721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501"/>
    <b v="0"/>
    <s v="food/food trucks"/>
    <x v="4"/>
    <x v="29"/>
    <n v="0"/>
    <x v="272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501"/>
    <b v="0"/>
    <s v="photography/people"/>
    <x v="2"/>
    <x v="36"/>
    <n v="0"/>
    <x v="2721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x v="501"/>
    <b v="0"/>
    <s v="film &amp; video/drama"/>
    <x v="5"/>
    <x v="10"/>
    <n v="0"/>
    <x v="2721"/>
  </r>
  <r>
    <n v="202"/>
    <s v="Modern Gangsters"/>
    <s v="new web series created by jonney terry"/>
    <x v="70"/>
    <n v="0"/>
    <x v="2"/>
    <x v="0"/>
    <s v="USD"/>
    <n v="1444337940"/>
    <n v="1441750564"/>
    <b v="0"/>
    <x v="501"/>
    <b v="0"/>
    <s v="film &amp; video/drama"/>
    <x v="5"/>
    <x v="10"/>
    <n v="0"/>
    <x v="2721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x v="501"/>
    <b v="0"/>
    <s v="film &amp; video/animation"/>
    <x v="5"/>
    <x v="23"/>
    <n v="0"/>
    <x v="2721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x v="501"/>
    <b v="0"/>
    <s v="food/food trucks"/>
    <x v="4"/>
    <x v="29"/>
    <n v="0"/>
    <x v="2721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x v="501"/>
    <b v="0"/>
    <s v="publishing/translations"/>
    <x v="1"/>
    <x v="31"/>
    <n v="0"/>
    <x v="2721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x v="501"/>
    <b v="0"/>
    <s v="photography/nature"/>
    <x v="2"/>
    <x v="38"/>
    <n v="0"/>
    <x v="2721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x v="501"/>
    <b v="0"/>
    <s v="music/faith"/>
    <x v="7"/>
    <x v="14"/>
    <n v="0"/>
    <x v="2721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x v="501"/>
    <b v="0"/>
    <s v="food/food trucks"/>
    <x v="4"/>
    <x v="29"/>
    <n v="0"/>
    <x v="2721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x v="501"/>
    <b v="0"/>
    <s v="theater/plays"/>
    <x v="6"/>
    <x v="11"/>
    <n v="0"/>
    <x v="2721"/>
  </r>
  <r>
    <n v="2743"/>
    <s v="St. Nick Jr"/>
    <s v="One Christmas every child was naughty, and Santa's son _x000a_St. Nick Jr sacrifices all his gifts over his whole life, for the children"/>
    <x v="425"/>
    <n v="0"/>
    <x v="2"/>
    <x v="0"/>
    <s v="USD"/>
    <n v="1476863607"/>
    <n v="1474271607"/>
    <b v="0"/>
    <x v="501"/>
    <b v="0"/>
    <s v="publishing/children's books"/>
    <x v="1"/>
    <x v="39"/>
    <n v="0"/>
    <x v="272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x v="501"/>
    <b v="0"/>
    <s v="film &amp; video/science fiction"/>
    <x v="5"/>
    <x v="21"/>
    <n v="0"/>
    <x v="2721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x v="501"/>
    <b v="0"/>
    <s v="music/jazz"/>
    <x v="7"/>
    <x v="33"/>
    <n v="0"/>
    <x v="2721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x v="501"/>
    <b v="0"/>
    <s v="music/faith"/>
    <x v="7"/>
    <x v="14"/>
    <n v="0"/>
    <x v="2721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x v="501"/>
    <b v="0"/>
    <s v="technology/web"/>
    <x v="0"/>
    <x v="26"/>
    <n v="0"/>
    <x v="27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x v="501"/>
    <b v="0"/>
    <s v="theater/plays"/>
    <x v="6"/>
    <x v="11"/>
    <n v="0"/>
    <x v="2721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x v="501"/>
    <b v="0"/>
    <s v="theater/musical"/>
    <x v="6"/>
    <x v="19"/>
    <n v="0"/>
    <x v="2721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x v="501"/>
    <b v="0"/>
    <s v="theater/plays"/>
    <x v="6"/>
    <x v="11"/>
    <n v="0"/>
    <x v="2721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x v="0"/>
    <s v="USD"/>
    <n v="1407604920"/>
    <n v="1405012920"/>
    <b v="0"/>
    <x v="501"/>
    <b v="0"/>
    <s v="food/food trucks"/>
    <x v="4"/>
    <x v="29"/>
    <n v="0"/>
    <x v="2721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x v="501"/>
    <b v="0"/>
    <s v="film &amp; video/science fiction"/>
    <x v="5"/>
    <x v="21"/>
    <n v="0"/>
    <x v="27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x v="501"/>
    <b v="0"/>
    <s v="film &amp; video/science fiction"/>
    <x v="5"/>
    <x v="21"/>
    <n v="0"/>
    <x v="27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x v="501"/>
    <b v="0"/>
    <s v="film &amp; video/drama"/>
    <x v="5"/>
    <x v="10"/>
    <n v="0"/>
    <x v="2721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x v="501"/>
    <b v="0"/>
    <s v="film &amp; video/drama"/>
    <x v="5"/>
    <x v="10"/>
    <n v="0"/>
    <x v="2721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x v="501"/>
    <b v="0"/>
    <s v="film &amp; video/animation"/>
    <x v="5"/>
    <x v="23"/>
    <n v="0"/>
    <x v="2721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x v="501"/>
    <b v="0"/>
    <s v="film &amp; video/animation"/>
    <x v="5"/>
    <x v="23"/>
    <n v="0"/>
    <x v="2721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x v="501"/>
    <b v="0"/>
    <s v="technology/web"/>
    <x v="0"/>
    <x v="26"/>
    <n v="0"/>
    <x v="2721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x v="501"/>
    <b v="0"/>
    <s v="technology/web"/>
    <x v="0"/>
    <x v="26"/>
    <n v="0"/>
    <x v="2721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x v="501"/>
    <b v="0"/>
    <s v="technology/web"/>
    <x v="0"/>
    <x v="26"/>
    <n v="0"/>
    <x v="2721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x v="501"/>
    <b v="0"/>
    <s v="publishing/fiction"/>
    <x v="1"/>
    <x v="35"/>
    <n v="0"/>
    <x v="2721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x v="501"/>
    <b v="0"/>
    <s v="music/jazz"/>
    <x v="7"/>
    <x v="33"/>
    <n v="0"/>
    <x v="272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x v="501"/>
    <b v="0"/>
    <s v="technology/wearables"/>
    <x v="0"/>
    <x v="1"/>
    <n v="0"/>
    <x v="2721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x v="501"/>
    <b v="0"/>
    <s v="games/mobile games"/>
    <x v="3"/>
    <x v="28"/>
    <n v="0"/>
    <x v="2721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x v="501"/>
    <b v="0"/>
    <s v="music/world music"/>
    <x v="7"/>
    <x v="37"/>
    <n v="0"/>
    <x v="272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x v="501"/>
    <b v="0"/>
    <s v="publishing/translations"/>
    <x v="1"/>
    <x v="31"/>
    <n v="0"/>
    <x v="272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x v="501"/>
    <b v="0"/>
    <s v="publishing/fiction"/>
    <x v="1"/>
    <x v="35"/>
    <n v="0"/>
    <x v="2721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x v="501"/>
    <b v="0"/>
    <s v="music/faith"/>
    <x v="7"/>
    <x v="14"/>
    <n v="0"/>
    <x v="2721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x v="501"/>
    <b v="0"/>
    <s v="music/faith"/>
    <x v="7"/>
    <x v="14"/>
    <n v="0"/>
    <x v="2721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x v="501"/>
    <b v="0"/>
    <s v="technology/web"/>
    <x v="0"/>
    <x v="26"/>
    <n v="0"/>
    <x v="2721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x v="501"/>
    <b v="0"/>
    <s v="food/restaurants"/>
    <x v="4"/>
    <x v="40"/>
    <n v="0"/>
    <x v="272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x v="501"/>
    <b v="0"/>
    <s v="publishing/children's books"/>
    <x v="1"/>
    <x v="39"/>
    <n v="0"/>
    <x v="2721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x v="501"/>
    <b v="0"/>
    <s v="theater/musical"/>
    <x v="6"/>
    <x v="19"/>
    <n v="0"/>
    <x v="272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x v="501"/>
    <b v="0"/>
    <s v="theater/plays"/>
    <x v="6"/>
    <x v="11"/>
    <n v="0"/>
    <x v="272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x v="501"/>
    <b v="0"/>
    <s v="theater/plays"/>
    <x v="6"/>
    <x v="11"/>
    <n v="0"/>
    <x v="2721"/>
  </r>
  <r>
    <n v="1444"/>
    <s v="Expand the MillionairesLetter in the US Market!"/>
    <s v="We as a successfull german stock market newsletter publisher want expand in the US market!"/>
    <x v="427"/>
    <n v="0"/>
    <x v="2"/>
    <x v="4"/>
    <s v="EUR"/>
    <n v="1442091462"/>
    <n v="1436907462"/>
    <b v="0"/>
    <x v="501"/>
    <b v="0"/>
    <s v="publishing/translations"/>
    <x v="1"/>
    <x v="31"/>
    <n v="0"/>
    <x v="272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x v="501"/>
    <b v="0"/>
    <s v="theater/plays"/>
    <x v="6"/>
    <x v="11"/>
    <n v="0"/>
    <x v="2721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x v="0"/>
    <s v="USD"/>
    <n v="1465243740"/>
    <n v="1461438495"/>
    <b v="0"/>
    <x v="501"/>
    <b v="0"/>
    <s v="journalism/audio"/>
    <x v="8"/>
    <x v="30"/>
    <n v="0"/>
    <x v="2721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x v="501"/>
    <b v="0"/>
    <s v="technology/web"/>
    <x v="0"/>
    <x v="26"/>
    <n v="0"/>
    <x v="2721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x v="501"/>
    <b v="0"/>
    <s v="film &amp; video/science fiction"/>
    <x v="5"/>
    <x v="21"/>
    <n v="0"/>
    <x v="27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x v="501"/>
    <b v="0"/>
    <s v="publishing/fiction"/>
    <x v="1"/>
    <x v="35"/>
    <n v="0"/>
    <x v="2721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x v="501"/>
    <b v="0"/>
    <s v="journalism/audio"/>
    <x v="8"/>
    <x v="30"/>
    <n v="0"/>
    <x v="272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x v="501"/>
    <b v="0"/>
    <s v="games/mobile games"/>
    <x v="3"/>
    <x v="28"/>
    <n v="0"/>
    <x v="2721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x v="501"/>
    <b v="0"/>
    <s v="publishing/translations"/>
    <x v="1"/>
    <x v="31"/>
    <n v="0"/>
    <x v="27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x v="501"/>
    <b v="0"/>
    <s v="publishing/art books"/>
    <x v="1"/>
    <x v="32"/>
    <n v="0"/>
    <x v="2721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x v="501"/>
    <b v="0"/>
    <s v="music/faith"/>
    <x v="7"/>
    <x v="14"/>
    <n v="0"/>
    <x v="2721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x v="501"/>
    <b v="0"/>
    <s v="technology/web"/>
    <x v="0"/>
    <x v="26"/>
    <n v="0"/>
    <x v="2721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x v="501"/>
    <b v="0"/>
    <s v="publishing/children's books"/>
    <x v="1"/>
    <x v="39"/>
    <n v="0"/>
    <x v="2721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x v="501"/>
    <b v="0"/>
    <s v="theater/musical"/>
    <x v="6"/>
    <x v="19"/>
    <n v="0"/>
    <x v="2721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x v="501"/>
    <b v="0"/>
    <s v="theater/plays"/>
    <x v="6"/>
    <x v="11"/>
    <n v="0"/>
    <x v="2721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x v="501"/>
    <b v="0"/>
    <s v="publishing/fiction"/>
    <x v="1"/>
    <x v="35"/>
    <n v="0"/>
    <x v="2721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x v="501"/>
    <b v="0"/>
    <s v="journalism/audio"/>
    <x v="8"/>
    <x v="30"/>
    <n v="0"/>
    <x v="2721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x v="501"/>
    <b v="0"/>
    <s v="photography/nature"/>
    <x v="2"/>
    <x v="38"/>
    <n v="0"/>
    <x v="2721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x v="501"/>
    <b v="0"/>
    <s v="music/jazz"/>
    <x v="7"/>
    <x v="33"/>
    <n v="0"/>
    <x v="27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x v="0"/>
    <s v="USD"/>
    <n v="1403039842"/>
    <n v="1397855842"/>
    <b v="0"/>
    <x v="501"/>
    <b v="0"/>
    <s v="publishing/children's books"/>
    <x v="1"/>
    <x v="39"/>
    <n v="0"/>
    <x v="2721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x v="501"/>
    <b v="0"/>
    <s v="games/video games"/>
    <x v="3"/>
    <x v="18"/>
    <n v="0"/>
    <x v="2721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x v="501"/>
    <b v="0"/>
    <s v="photography/people"/>
    <x v="2"/>
    <x v="36"/>
    <n v="0"/>
    <x v="2721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x v="501"/>
    <b v="0"/>
    <s v="film &amp; video/science fiction"/>
    <x v="5"/>
    <x v="21"/>
    <n v="0"/>
    <x v="2721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x v="501"/>
    <b v="0"/>
    <s v="film &amp; video/drama"/>
    <x v="5"/>
    <x v="10"/>
    <n v="0"/>
    <x v="2721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x v="501"/>
    <b v="0"/>
    <s v="film &amp; video/animation"/>
    <x v="5"/>
    <x v="23"/>
    <n v="0"/>
    <x v="2721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x v="501"/>
    <b v="0"/>
    <s v="music/indie rock"/>
    <x v="7"/>
    <x v="12"/>
    <n v="0"/>
    <x v="2721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x v="501"/>
    <b v="0"/>
    <s v="journalism/audio"/>
    <x v="8"/>
    <x v="30"/>
    <n v="0"/>
    <x v="2721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x v="501"/>
    <b v="0"/>
    <s v="games/mobile games"/>
    <x v="3"/>
    <x v="28"/>
    <n v="0"/>
    <x v="272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x v="501"/>
    <b v="0"/>
    <s v="music/faith"/>
    <x v="7"/>
    <x v="14"/>
    <n v="0"/>
    <x v="2721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x v="501"/>
    <b v="0"/>
    <s v="music/faith"/>
    <x v="7"/>
    <x v="14"/>
    <n v="0"/>
    <x v="2721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x v="501"/>
    <b v="0"/>
    <s v="photography/photobooks"/>
    <x v="2"/>
    <x v="3"/>
    <n v="0"/>
    <x v="2721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x v="501"/>
    <b v="0"/>
    <s v="technology/web"/>
    <x v="0"/>
    <x v="26"/>
    <n v="0"/>
    <x v="2721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x v="501"/>
    <b v="0"/>
    <s v="food/food trucks"/>
    <x v="4"/>
    <x v="29"/>
    <n v="0"/>
    <x v="2721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x v="501"/>
    <b v="0"/>
    <s v="food/food trucks"/>
    <x v="4"/>
    <x v="29"/>
    <n v="0"/>
    <x v="2721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x v="501"/>
    <b v="0"/>
    <s v="theater/plays"/>
    <x v="6"/>
    <x v="11"/>
    <n v="0"/>
    <x v="2721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x v="501"/>
    <b v="0"/>
    <s v="theater/spaces"/>
    <x v="6"/>
    <x v="9"/>
    <n v="0"/>
    <x v="2721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x v="501"/>
    <b v="0"/>
    <s v="theater/musical"/>
    <x v="6"/>
    <x v="19"/>
    <n v="0"/>
    <x v="2721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x v="501"/>
    <b v="0"/>
    <s v="theater/musical"/>
    <x v="6"/>
    <x v="19"/>
    <n v="0"/>
    <x v="272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x v="501"/>
    <b v="0"/>
    <s v="theater/plays"/>
    <x v="6"/>
    <x v="11"/>
    <n v="0"/>
    <x v="2721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x v="501"/>
    <b v="0"/>
    <s v="theater/plays"/>
    <x v="6"/>
    <x v="11"/>
    <n v="0"/>
    <x v="272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x v="501"/>
    <b v="0"/>
    <s v="theater/plays"/>
    <x v="6"/>
    <x v="11"/>
    <n v="0"/>
    <x v="2721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x v="501"/>
    <b v="0"/>
    <s v="theater/plays"/>
    <x v="6"/>
    <x v="11"/>
    <n v="0"/>
    <x v="2721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x v="501"/>
    <b v="0"/>
    <s v="music/jazz"/>
    <x v="7"/>
    <x v="33"/>
    <n v="0"/>
    <x v="2721"/>
  </r>
  <r>
    <n v="2865"/>
    <s v="FRINGE 2015 by YER Productions"/>
    <s v="Prepare to be Swept Away. Three short plays from three master playwrights; LANDFALL, SNIPER and DANGERS of TOBACCO!"/>
    <x v="430"/>
    <n v="0"/>
    <x v="2"/>
    <x v="0"/>
    <s v="USD"/>
    <n v="1420512259"/>
    <n v="1415328259"/>
    <b v="0"/>
    <x v="501"/>
    <b v="0"/>
    <s v="theater/plays"/>
    <x v="6"/>
    <x v="11"/>
    <n v="0"/>
    <x v="2721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x v="501"/>
    <b v="0"/>
    <s v="technology/web"/>
    <x v="0"/>
    <x v="26"/>
    <n v="0"/>
    <x v="2721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x v="501"/>
    <b v="0"/>
    <s v="publishing/fiction"/>
    <x v="1"/>
    <x v="35"/>
    <n v="0"/>
    <x v="2721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x v="501"/>
    <b v="0"/>
    <s v="music/jazz"/>
    <x v="7"/>
    <x v="33"/>
    <n v="0"/>
    <x v="2721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x v="501"/>
    <b v="0"/>
    <s v="journalism/audio"/>
    <x v="8"/>
    <x v="30"/>
    <n v="0"/>
    <x v="272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x v="501"/>
    <b v="0"/>
    <s v="journalism/audio"/>
    <x v="8"/>
    <x v="30"/>
    <n v="0"/>
    <x v="2721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x v="501"/>
    <b v="0"/>
    <s v="music/world music"/>
    <x v="7"/>
    <x v="37"/>
    <n v="0"/>
    <x v="2721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x v="501"/>
    <b v="0"/>
    <s v="music/world music"/>
    <x v="7"/>
    <x v="37"/>
    <n v="0"/>
    <x v="272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x v="501"/>
    <b v="0"/>
    <s v="technology/wearables"/>
    <x v="0"/>
    <x v="1"/>
    <n v="0"/>
    <x v="272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x v="501"/>
    <b v="0"/>
    <s v="technology/web"/>
    <x v="0"/>
    <x v="26"/>
    <n v="0"/>
    <x v="2721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x v="501"/>
    <b v="0"/>
    <s v="publishing/fiction"/>
    <x v="1"/>
    <x v="35"/>
    <n v="0"/>
    <x v="2721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x v="501"/>
    <b v="0"/>
    <s v="publishing/fiction"/>
    <x v="1"/>
    <x v="35"/>
    <n v="0"/>
    <x v="2721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x v="501"/>
    <b v="0"/>
    <s v="theater/plays"/>
    <x v="6"/>
    <x v="11"/>
    <n v="0"/>
    <x v="272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x v="501"/>
    <b v="0"/>
    <s v="film &amp; video/animation"/>
    <x v="5"/>
    <x v="23"/>
    <n v="0"/>
    <x v="2721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x v="501"/>
    <b v="0"/>
    <s v="music/world music"/>
    <x v="7"/>
    <x v="37"/>
    <n v="0"/>
    <x v="2721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x v="501"/>
    <b v="0"/>
    <s v="publishing/fiction"/>
    <x v="1"/>
    <x v="35"/>
    <n v="0"/>
    <x v="2721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x v="501"/>
    <b v="0"/>
    <s v="publishing/fiction"/>
    <x v="1"/>
    <x v="35"/>
    <n v="0"/>
    <x v="2721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x v="501"/>
    <b v="0"/>
    <s v="music/faith"/>
    <x v="7"/>
    <x v="14"/>
    <n v="0"/>
    <x v="272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x v="501"/>
    <b v="0"/>
    <s v="photography/people"/>
    <x v="2"/>
    <x v="36"/>
    <n v="0"/>
    <x v="2721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x v="501"/>
    <b v="0"/>
    <s v="games/video games"/>
    <x v="3"/>
    <x v="18"/>
    <n v="0"/>
    <x v="272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x v="501"/>
    <b v="0"/>
    <s v="technology/web"/>
    <x v="0"/>
    <x v="26"/>
    <n v="0"/>
    <x v="272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x v="501"/>
    <b v="0"/>
    <s v="technology/web"/>
    <x v="0"/>
    <x v="26"/>
    <n v="0"/>
    <x v="2721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x v="501"/>
    <b v="0"/>
    <s v="theater/plays"/>
    <x v="6"/>
    <x v="11"/>
    <n v="0"/>
    <x v="2721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x v="501"/>
    <b v="0"/>
    <s v="theater/plays"/>
    <x v="6"/>
    <x v="11"/>
    <n v="0"/>
    <x v="2721"/>
  </r>
  <r>
    <n v="2750"/>
    <s v="My Child, My Blessing"/>
    <s v="This is a journal where parents daily write something positive about their child.  Places for pictures, too."/>
    <x v="431"/>
    <n v="0"/>
    <x v="2"/>
    <x v="0"/>
    <s v="USD"/>
    <n v="1341086400"/>
    <n v="1340055345"/>
    <b v="0"/>
    <x v="501"/>
    <b v="0"/>
    <s v="publishing/children's books"/>
    <x v="1"/>
    <x v="39"/>
    <n v="0"/>
    <x v="2721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x v="501"/>
    <b v="0"/>
    <s v="publishing/art books"/>
    <x v="1"/>
    <x v="32"/>
    <n v="0"/>
    <x v="2721"/>
  </r>
  <r>
    <n v="1340"/>
    <s v="Glass Designs (Canceled)"/>
    <s v="I would like to make nicer, more stylish looking frames for the Google Glass using 3D printing technology."/>
    <x v="432"/>
    <n v="0"/>
    <x v="1"/>
    <x v="0"/>
    <s v="USD"/>
    <n v="1408112253"/>
    <n v="1405520253"/>
    <b v="0"/>
    <x v="501"/>
    <b v="0"/>
    <s v="technology/wearables"/>
    <x v="0"/>
    <x v="1"/>
    <n v="0"/>
    <x v="2721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x v="501"/>
    <b v="0"/>
    <s v="film &amp; video/drama"/>
    <x v="5"/>
    <x v="10"/>
    <n v="0"/>
    <x v="2721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x v="501"/>
    <b v="0"/>
    <s v="film &amp; video/drama"/>
    <x v="5"/>
    <x v="10"/>
    <n v="0"/>
    <x v="2721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x v="501"/>
    <b v="0"/>
    <s v="film &amp; video/animation"/>
    <x v="5"/>
    <x v="23"/>
    <n v="0"/>
    <x v="2721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x v="501"/>
    <b v="0"/>
    <s v="technology/web"/>
    <x v="0"/>
    <x v="26"/>
    <n v="0"/>
    <x v="2721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x v="501"/>
    <b v="0"/>
    <s v="music/jazz"/>
    <x v="7"/>
    <x v="33"/>
    <n v="0"/>
    <x v="272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x v="501"/>
    <b v="0"/>
    <s v="publishing/translations"/>
    <x v="1"/>
    <x v="31"/>
    <n v="0"/>
    <x v="272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x v="501"/>
    <b v="0"/>
    <s v="publishing/fiction"/>
    <x v="1"/>
    <x v="35"/>
    <n v="0"/>
    <x v="272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x v="501"/>
    <b v="0"/>
    <s v="photography/places"/>
    <x v="2"/>
    <x v="34"/>
    <n v="0"/>
    <x v="2721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x v="501"/>
    <b v="0"/>
    <s v="photography/photobooks"/>
    <x v="2"/>
    <x v="3"/>
    <n v="0"/>
    <x v="2721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x v="501"/>
    <b v="0"/>
    <s v="technology/web"/>
    <x v="0"/>
    <x v="26"/>
    <n v="0"/>
    <x v="2721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x v="501"/>
    <b v="0"/>
    <s v="theater/plays"/>
    <x v="6"/>
    <x v="11"/>
    <n v="0"/>
    <x v="2721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x v="501"/>
    <b v="0"/>
    <s v="theater/plays"/>
    <x v="6"/>
    <x v="11"/>
    <n v="0"/>
    <x v="2721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x v="501"/>
    <b v="0"/>
    <s v="theater/musical"/>
    <x v="6"/>
    <x v="19"/>
    <n v="0"/>
    <x v="2721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x v="501"/>
    <b v="0"/>
    <s v="theater/plays"/>
    <x v="6"/>
    <x v="11"/>
    <n v="0"/>
    <x v="2721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x v="501"/>
    <b v="0"/>
    <s v="music/jazz"/>
    <x v="7"/>
    <x v="33"/>
    <n v="0"/>
    <x v="2721"/>
  </r>
  <r>
    <n v="131"/>
    <s v="I (Canceled)"/>
    <s v="I"/>
    <x v="181"/>
    <n v="0"/>
    <x v="1"/>
    <x v="0"/>
    <s v="USD"/>
    <n v="1467763200"/>
    <n v="1466453161"/>
    <b v="0"/>
    <x v="501"/>
    <b v="0"/>
    <s v="film &amp; video/science fiction"/>
    <x v="5"/>
    <x v="21"/>
    <n v="0"/>
    <x v="2721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x v="501"/>
    <b v="0"/>
    <s v="technology/wearables"/>
    <x v="0"/>
    <x v="1"/>
    <n v="0"/>
    <x v="2721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x v="501"/>
    <b v="0"/>
    <s v="photography/places"/>
    <x v="2"/>
    <x v="34"/>
    <n v="0"/>
    <x v="2721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x v="501"/>
    <b v="0"/>
    <s v="photography/places"/>
    <x v="2"/>
    <x v="34"/>
    <n v="0"/>
    <x v="2721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x v="501"/>
    <b v="0"/>
    <s v="theater/plays"/>
    <x v="6"/>
    <x v="11"/>
    <n v="0"/>
    <x v="2721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x v="501"/>
    <b v="0"/>
    <s v="theater/plays"/>
    <x v="6"/>
    <x v="11"/>
    <n v="0"/>
    <x v="2721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x v="501"/>
    <b v="0"/>
    <s v="theater/plays"/>
    <x v="6"/>
    <x v="11"/>
    <n v="0"/>
    <x v="2721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x v="501"/>
    <b v="0"/>
    <s v="food/restaurants"/>
    <x v="4"/>
    <x v="40"/>
    <n v="0"/>
    <x v="2721"/>
  </r>
  <r>
    <n v="173"/>
    <s v="7 Sins"/>
    <s v="This is a film inspired by Quentin Tarantino, I want to make a film thats entertaining yet gritty. 7 Sins is in pre-production."/>
    <x v="433"/>
    <n v="0"/>
    <x v="2"/>
    <x v="1"/>
    <s v="GBP"/>
    <n v="1425131108"/>
    <n v="1422539108"/>
    <b v="0"/>
    <x v="501"/>
    <b v="0"/>
    <s v="film &amp; video/drama"/>
    <x v="5"/>
    <x v="10"/>
    <n v="0"/>
    <x v="2721"/>
  </r>
  <r>
    <n v="1059"/>
    <s v="Voice Over Artist (Canceled)"/>
    <s v="Turning myself into a vocal artist."/>
    <x v="209"/>
    <n v="0"/>
    <x v="1"/>
    <x v="0"/>
    <s v="USD"/>
    <n v="1426269456"/>
    <n v="1423681056"/>
    <b v="0"/>
    <x v="501"/>
    <b v="0"/>
    <s v="journalism/audio"/>
    <x v="8"/>
    <x v="30"/>
    <n v="0"/>
    <x v="2721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x v="501"/>
    <b v="0"/>
    <s v="games/video games"/>
    <x v="3"/>
    <x v="18"/>
    <n v="0"/>
    <x v="2721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x v="501"/>
    <b v="0"/>
    <s v="film &amp; video/drama"/>
    <x v="5"/>
    <x v="10"/>
    <n v="0"/>
    <x v="2721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x v="501"/>
    <b v="0"/>
    <s v="film &amp; video/drama"/>
    <x v="5"/>
    <x v="10"/>
    <n v="0"/>
    <x v="2721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x v="501"/>
    <b v="0"/>
    <s v="film &amp; video/animation"/>
    <x v="5"/>
    <x v="23"/>
    <n v="0"/>
    <x v="2721"/>
  </r>
  <r>
    <n v="490"/>
    <s v="PROJECT IS CANCELLED"/>
    <s v="Cancelled"/>
    <x v="114"/>
    <n v="0"/>
    <x v="2"/>
    <x v="0"/>
    <s v="USD"/>
    <n v="1345677285"/>
    <n v="1343085285"/>
    <b v="0"/>
    <x v="501"/>
    <b v="0"/>
    <s v="film &amp; video/animation"/>
    <x v="5"/>
    <x v="23"/>
    <n v="0"/>
    <x v="272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x v="501"/>
    <b v="0"/>
    <s v="music/indie rock"/>
    <x v="7"/>
    <x v="12"/>
    <n v="0"/>
    <x v="272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x v="501"/>
    <b v="0"/>
    <s v="journalism/audio"/>
    <x v="8"/>
    <x v="30"/>
    <n v="0"/>
    <x v="272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x v="501"/>
    <b v="0"/>
    <s v="publishing/translations"/>
    <x v="1"/>
    <x v="31"/>
    <n v="0"/>
    <x v="2721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x v="501"/>
    <b v="0"/>
    <s v="photography/nature"/>
    <x v="2"/>
    <x v="38"/>
    <n v="0"/>
    <x v="2721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x v="501"/>
    <b v="0"/>
    <s v="music/faith"/>
    <x v="7"/>
    <x v="14"/>
    <n v="0"/>
    <x v="2721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x v="501"/>
    <b v="0"/>
    <s v="technology/web"/>
    <x v="0"/>
    <x v="26"/>
    <n v="0"/>
    <x v="2721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x v="501"/>
    <b v="0"/>
    <s v="technology/web"/>
    <x v="0"/>
    <x v="26"/>
    <n v="0"/>
    <x v="272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x v="501"/>
    <b v="0"/>
    <s v="food/food trucks"/>
    <x v="4"/>
    <x v="29"/>
    <n v="0"/>
    <x v="2721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x v="501"/>
    <b v="0"/>
    <s v="theater/plays"/>
    <x v="6"/>
    <x v="11"/>
    <n v="0"/>
    <x v="2721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x v="501"/>
    <b v="0"/>
    <s v="theater/plays"/>
    <x v="6"/>
    <x v="11"/>
    <n v="0"/>
    <x v="272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x v="501"/>
    <b v="0"/>
    <s v="publishing/translations"/>
    <x v="1"/>
    <x v="31"/>
    <n v="0"/>
    <x v="2721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x v="501"/>
    <b v="0"/>
    <s v="technology/wearables"/>
    <x v="0"/>
    <x v="1"/>
    <n v="0"/>
    <x v="272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x v="501"/>
    <b v="0"/>
    <s v="technology/web"/>
    <x v="0"/>
    <x v="26"/>
    <n v="0"/>
    <x v="2721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x v="501"/>
    <b v="0"/>
    <s v="photography/nature"/>
    <x v="2"/>
    <x v="38"/>
    <n v="0"/>
    <x v="2721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x v="501"/>
    <b v="0"/>
    <s v="theater/plays"/>
    <x v="6"/>
    <x v="11"/>
    <n v="0"/>
    <x v="272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x v="501"/>
    <b v="0"/>
    <s v="theater/plays"/>
    <x v="6"/>
    <x v="11"/>
    <n v="0"/>
    <x v="2721"/>
  </r>
  <r>
    <n v="3975"/>
    <s v="Moon Over Mangroves"/>
    <s v="Four homeless Key West men are to be given a boat, but fates twist until only the moon and mangroves witness their earthly demise."/>
    <x v="434"/>
    <n v="0"/>
    <x v="2"/>
    <x v="0"/>
    <s v="USD"/>
    <n v="1468442898"/>
    <n v="1465850898"/>
    <b v="0"/>
    <x v="501"/>
    <b v="0"/>
    <s v="theater/plays"/>
    <x v="6"/>
    <x v="11"/>
    <n v="0"/>
    <x v="272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x v="501"/>
    <b v="0"/>
    <s v="theater/musical"/>
    <x v="6"/>
    <x v="19"/>
    <n v="0"/>
    <x v="2721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x v="501"/>
    <b v="0"/>
    <s v="film &amp; video/science fiction"/>
    <x v="5"/>
    <x v="21"/>
    <n v="0"/>
    <x v="272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x v="501"/>
    <b v="0"/>
    <s v="theater/plays"/>
    <x v="6"/>
    <x v="11"/>
    <n v="0"/>
    <x v="272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501"/>
    <b v="0"/>
    <s v="theater/plays"/>
    <x v="6"/>
    <x v="11"/>
    <n v="0"/>
    <x v="272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x v="501"/>
    <b v="0"/>
    <s v="film &amp; video/animation"/>
    <x v="5"/>
    <x v="23"/>
    <n v="0"/>
    <x v="2721"/>
  </r>
  <r>
    <n v="1084"/>
    <s v="My own channel"/>
    <s v="I want to start my own channel for gaming"/>
    <x v="302"/>
    <n v="0"/>
    <x v="2"/>
    <x v="0"/>
    <s v="USD"/>
    <n v="1407534804"/>
    <n v="1404942804"/>
    <b v="0"/>
    <x v="501"/>
    <b v="0"/>
    <s v="games/video games"/>
    <x v="3"/>
    <x v="18"/>
    <n v="0"/>
    <x v="2721"/>
  </r>
  <r>
    <n v="4061"/>
    <s v="PRODUCE the Stage Play SKYLAR'S SYNDROME by Gavin Kayner"/>
    <s v="SKYLAR'S SYNDROME is a tremendous psychodrama by master playwright Gavin Kayner!"/>
    <x v="436"/>
    <n v="0"/>
    <x v="2"/>
    <x v="0"/>
    <s v="USD"/>
    <n v="1461205423"/>
    <n v="1456025023"/>
    <b v="0"/>
    <x v="501"/>
    <b v="0"/>
    <s v="theater/plays"/>
    <x v="6"/>
    <x v="11"/>
    <n v="0"/>
    <x v="2721"/>
  </r>
  <r>
    <n v="1588"/>
    <s v="The Right Side of Texas"/>
    <s v="Southeast Texas as seen through the lens of a cell phone camera"/>
    <x v="437"/>
    <n v="0"/>
    <x v="2"/>
    <x v="0"/>
    <s v="USD"/>
    <n v="1422735120"/>
    <n v="1420091999"/>
    <b v="0"/>
    <x v="501"/>
    <b v="0"/>
    <s v="photography/places"/>
    <x v="2"/>
    <x v="34"/>
    <n v="0"/>
    <x v="2721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x v="15"/>
    <s v="NZD"/>
    <n v="1443149759"/>
    <n v="1440557759"/>
    <b v="0"/>
    <x v="501"/>
    <b v="0"/>
    <s v="technology/web"/>
    <x v="0"/>
    <x v="26"/>
    <n v="0"/>
    <x v="2721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x v="501"/>
    <b v="0"/>
    <s v="music/jazz"/>
    <x v="7"/>
    <x v="33"/>
    <n v="0"/>
    <x v="2721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x v="501"/>
    <b v="0"/>
    <s v="journalism/audio"/>
    <x v="8"/>
    <x v="30"/>
    <n v="0"/>
    <x v="2721"/>
  </r>
  <r>
    <n v="1141"/>
    <s v="Arena Z - Zombie Survival"/>
    <s v="I think this will be a great game!"/>
    <x v="207"/>
    <n v="0"/>
    <x v="2"/>
    <x v="4"/>
    <s v="EUR"/>
    <n v="1436460450"/>
    <n v="1433868450"/>
    <b v="0"/>
    <x v="501"/>
    <b v="0"/>
    <s v="games/mobile games"/>
    <x v="3"/>
    <x v="28"/>
    <n v="0"/>
    <x v="2721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x v="501"/>
    <b v="0"/>
    <s v="photography/places"/>
    <x v="2"/>
    <x v="34"/>
    <n v="0"/>
    <x v="272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x v="501"/>
    <b v="0"/>
    <s v="theater/musical"/>
    <x v="6"/>
    <x v="19"/>
    <n v="0"/>
    <x v="2721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x v="501"/>
    <b v="0"/>
    <s v="theater/plays"/>
    <x v="6"/>
    <x v="11"/>
    <n v="0"/>
    <x v="2721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x v="501"/>
    <b v="0"/>
    <s v="theater/plays"/>
    <x v="6"/>
    <x v="11"/>
    <n v="0"/>
    <x v="2721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x v="501"/>
    <b v="0"/>
    <s v="film &amp; video/animation"/>
    <x v="5"/>
    <x v="23"/>
    <n v="0"/>
    <x v="2721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x v="501"/>
    <b v="0"/>
    <s v="film &amp; video/animation"/>
    <x v="5"/>
    <x v="23"/>
    <n v="0"/>
    <x v="2721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x v="501"/>
    <b v="0"/>
    <s v="technology/web"/>
    <x v="0"/>
    <x v="26"/>
    <n v="0"/>
    <x v="2721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x v="501"/>
    <b v="0"/>
    <s v="technology/web"/>
    <x v="0"/>
    <x v="26"/>
    <n v="0"/>
    <x v="2721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x v="501"/>
    <b v="0"/>
    <s v="theater/spaces"/>
    <x v="6"/>
    <x v="9"/>
    <n v="0"/>
    <x v="2721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x v="501"/>
    <b v="0"/>
    <s v="theater/plays"/>
    <x v="6"/>
    <x v="11"/>
    <n v="0"/>
    <x v="2721"/>
  </r>
  <r>
    <n v="1876"/>
    <s v="Migration Madness (Android)"/>
    <s v="An arcade styled side scroller. Help Bob the pilot steer his plane through hordes of migrating birds strapped with explosives."/>
    <x v="439"/>
    <n v="0"/>
    <x v="2"/>
    <x v="8"/>
    <s v="AUD"/>
    <n v="1402901405"/>
    <n v="1400309405"/>
    <b v="0"/>
    <x v="501"/>
    <b v="0"/>
    <s v="games/mobile games"/>
    <x v="3"/>
    <x v="28"/>
    <n v="0"/>
    <x v="2721"/>
  </r>
  <r>
    <n v="4100"/>
    <s v="America is at the Mall: A Play in Three Acts"/>
    <s v="How does war change a family?  A peek into one family's kitchen as their soldier fights in Iraq."/>
    <x v="440"/>
    <n v="0"/>
    <x v="2"/>
    <x v="0"/>
    <s v="USD"/>
    <n v="1414205990"/>
    <n v="1413341990"/>
    <b v="0"/>
    <x v="501"/>
    <b v="0"/>
    <s v="theater/plays"/>
    <x v="6"/>
    <x v="11"/>
    <n v="0"/>
    <x v="2721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x v="501"/>
    <b v="0"/>
    <s v="technology/web"/>
    <x v="0"/>
    <x v="26"/>
    <n v="0"/>
    <x v="2721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x v="501"/>
    <b v="0"/>
    <s v="theater/plays"/>
    <x v="6"/>
    <x v="11"/>
    <n v="0"/>
    <x v="2721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x v="501"/>
    <b v="0"/>
    <s v="film &amp; video/drama"/>
    <x v="5"/>
    <x v="10"/>
    <n v="0"/>
    <x v="2721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x v="501"/>
    <b v="0"/>
    <s v="technology/web"/>
    <x v="0"/>
    <x v="26"/>
    <n v="0"/>
    <x v="2721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x v="501"/>
    <b v="0"/>
    <s v="theater/plays"/>
    <x v="6"/>
    <x v="11"/>
    <n v="0"/>
    <x v="2721"/>
  </r>
  <r>
    <n v="2364"/>
    <s v="Minecraft Server and Website Help (Name: Forge Realms)"/>
    <s v="Making a Minecraft server and Website and I need your help to fund it. Thanks in Advance!"/>
    <x v="441"/>
    <n v="0"/>
    <x v="1"/>
    <x v="0"/>
    <s v="USD"/>
    <n v="1445898356"/>
    <n v="1441146356"/>
    <b v="0"/>
    <x v="501"/>
    <b v="0"/>
    <s v="technology/web"/>
    <x v="0"/>
    <x v="26"/>
    <n v="0"/>
    <x v="2721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x v="501"/>
    <b v="0"/>
    <s v="games/video games"/>
    <x v="3"/>
    <x v="18"/>
    <n v="0"/>
    <x v="2721"/>
  </r>
  <r>
    <n v="1877"/>
    <s v="Chip Dip II: Son of Chip Dip! - A Terrible, Terrible Game"/>
    <s v="It's obvious you won't survive by your wits alone. Unfortunately that's all you've got, Chip. Run!"/>
    <x v="442"/>
    <n v="0"/>
    <x v="2"/>
    <x v="0"/>
    <s v="USD"/>
    <n v="1425170525"/>
    <n v="1422664925"/>
    <b v="0"/>
    <x v="501"/>
    <b v="0"/>
    <s v="games/mobile games"/>
    <x v="3"/>
    <x v="28"/>
    <n v="0"/>
    <x v="2721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x v="501"/>
    <b v="0"/>
    <s v="journalism/audio"/>
    <x v="8"/>
    <x v="30"/>
    <n v="0"/>
    <x v="2721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x v="501"/>
    <b v="0"/>
    <s v="photography/places"/>
    <x v="2"/>
    <x v="34"/>
    <n v="0"/>
    <x v="2721"/>
  </r>
  <r>
    <n v="1547"/>
    <s v="Sound Photography"/>
    <s v="I have produced a limited number (100) of five 8x10 prints of mixed photography I would like to share with you."/>
    <x v="443"/>
    <n v="0"/>
    <x v="2"/>
    <x v="0"/>
    <s v="USD"/>
    <n v="1487844882"/>
    <n v="1487240082"/>
    <b v="0"/>
    <x v="501"/>
    <b v="0"/>
    <s v="photography/nature"/>
    <x v="2"/>
    <x v="38"/>
    <n v="0"/>
    <x v="2721"/>
  </r>
  <r>
    <n v="2699"/>
    <s v="my bakery truck"/>
    <s v="Hi, I want make my first bakery. Food truck was great, but I not have a car licence. So, help me to be my dream!"/>
    <x v="444"/>
    <n v="0"/>
    <x v="2"/>
    <x v="11"/>
    <s v="CAD"/>
    <n v="1407533463"/>
    <n v="1404941463"/>
    <b v="0"/>
    <x v="501"/>
    <b v="0"/>
    <s v="food/food trucks"/>
    <x v="4"/>
    <x v="29"/>
    <n v="0"/>
    <x v="27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113"/>
    <d v="2014-08-08T21:31:03"/>
  </r>
  <r>
    <m/>
    <m/>
    <m/>
    <m/>
    <m/>
    <x v="4"/>
    <m/>
    <m/>
    <m/>
    <m/>
    <m/>
    <m/>
    <m/>
    <m/>
    <x v="9"/>
    <m/>
    <m/>
    <m/>
    <x v="4114"/>
    <d v="1970-01-01T00:00:00"/>
  </r>
  <r>
    <m/>
    <m/>
    <m/>
    <m/>
    <m/>
    <x v="4"/>
    <m/>
    <m/>
    <m/>
    <m/>
    <m/>
    <m/>
    <m/>
    <m/>
    <x v="9"/>
    <m/>
    <m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s v="technology"/>
    <x v="0"/>
    <n v="7814"/>
    <n v="88.6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s v="technology"/>
    <x v="1"/>
    <n v="21535"/>
    <n v="1389.36"/>
    <x v="1"/>
    <d v="2017-01-24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s v="technology"/>
    <x v="0"/>
    <n v="263"/>
    <n v="272.36"/>
    <x v="2"/>
    <d v="2013-11-15T04:00:00"/>
    <x v="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s v="technology"/>
    <x v="0"/>
    <n v="543"/>
    <n v="116.35"/>
    <x v="3"/>
    <d v="2014-07-23T21:08:09"/>
    <x v="2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s v="technology"/>
    <x v="0"/>
    <n v="800"/>
    <n v="188.51"/>
    <x v="4"/>
    <d v="2016-06-06T17:02:00"/>
    <x v="1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s v="technology"/>
    <x v="0"/>
    <n v="495"/>
    <n v="173.58"/>
    <x v="5"/>
    <d v="2016-07-08T23:03:34"/>
    <x v="1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s v="publishing"/>
    <x v="2"/>
    <n v="1182"/>
    <n v="29.19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s v="technology"/>
    <x v="0"/>
    <n v="1027"/>
    <n v="1323.25"/>
    <x v="7"/>
    <d v="2012-06-12T07:00:00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s v="technology"/>
    <x v="0"/>
    <n v="257"/>
    <n v="247.94"/>
    <x v="8"/>
    <d v="2016-08-06T07:00:00"/>
    <x v="1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s v="technology"/>
    <x v="0"/>
    <n v="191"/>
    <n v="86.16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s v="photography"/>
    <x v="3"/>
    <n v="157"/>
    <n v="849.67"/>
    <x v="10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s v="technology"/>
    <x v="0"/>
    <n v="820"/>
    <n v="422.02"/>
    <x v="11"/>
    <d v="2016-01-11T23:00:00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s v="technology"/>
    <x v="0"/>
    <n v="317"/>
    <n v="259.25"/>
    <x v="12"/>
    <d v="2016-06-28T15:45:23"/>
    <x v="1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s v="technology"/>
    <x v="0"/>
    <n v="699"/>
    <n v="842.11"/>
    <x v="13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s v="technology"/>
    <x v="0"/>
    <n v="348"/>
    <n v="511.79"/>
    <x v="14"/>
    <d v="2015-07-12T06:02:38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s v="technology"/>
    <x v="4"/>
    <n v="34"/>
    <n v="223.58"/>
    <x v="15"/>
    <d v="2016-12-21T07:59:00"/>
    <x v="1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s v="technology"/>
    <x v="0"/>
    <n v="126"/>
    <n v="64.569999999999993"/>
    <x v="16"/>
    <d v="2014-05-15T06:58:51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s v="technology"/>
    <x v="0"/>
    <n v="788"/>
    <n v="176.2"/>
    <x v="17"/>
    <d v="2014-05-01T14:01:30"/>
    <x v="2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s v="technology"/>
    <x v="4"/>
    <n v="2791"/>
    <n v="83.8"/>
    <x v="18"/>
    <d v="2017-01-02T22:59:00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s v="technology"/>
    <x v="0"/>
    <n v="387"/>
    <n v="593.94000000000005"/>
    <x v="19"/>
    <d v="2015-05-07T06:58:00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s v="technology"/>
    <x v="1"/>
    <n v="1460"/>
    <n v="134.36000000000001"/>
    <x v="20"/>
    <d v="2015-08-19T15:37:54"/>
    <x v="4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s v="games"/>
    <x v="5"/>
    <n v="951"/>
    <n v="65.89"/>
    <x v="21"/>
    <d v="2015-02-28T14:00:59"/>
    <x v="4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s v="games"/>
    <x v="5"/>
    <n v="975"/>
    <n v="426.93"/>
    <x v="22"/>
    <d v="2016-12-03T01:07:53"/>
    <x v="1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s v="technology"/>
    <x v="0"/>
    <n v="260"/>
    <n v="180.75"/>
    <x v="23"/>
    <d v="2016-04-22T06:32:52"/>
    <x v="1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s v="technology"/>
    <x v="0"/>
    <n v="115"/>
    <n v="282.66000000000003"/>
    <x v="24"/>
    <d v="2015-11-19T04:59:00"/>
    <x v="4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s v="technology"/>
    <x v="0"/>
    <n v="382"/>
    <n v="128.38999999999999"/>
    <x v="25"/>
    <d v="2015-06-12T20:00:00"/>
    <x v="4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s v="technology"/>
    <x v="0"/>
    <n v="207"/>
    <n v="136.63999999999999"/>
    <x v="26"/>
    <d v="2014-08-14T12:58:18"/>
    <x v="2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s v="technology"/>
    <x v="6"/>
    <n v="53"/>
    <n v="2928.93"/>
    <x v="27"/>
    <d v="2017-02-10T06:28:53"/>
    <x v="5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s v="games"/>
    <x v="5"/>
    <n v="1015"/>
    <n v="56.97"/>
    <x v="28"/>
    <d v="2015-04-03T03:59:00"/>
    <x v="4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s v="technology"/>
    <x v="0"/>
    <n v="402"/>
    <n v="245.02"/>
    <x v="29"/>
    <d v="2015-12-19T07:59:00"/>
    <x v="4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s v="games"/>
    <x v="5"/>
    <n v="945"/>
    <n v="164.8"/>
    <x v="30"/>
    <d v="2014-09-21T19:00:1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s v="technology"/>
    <x v="0"/>
    <n v="485"/>
    <n v="108.97"/>
    <x v="31"/>
    <d v="2016-09-22T17:00:21"/>
    <x v="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s v="food"/>
    <x v="7"/>
    <n v="526"/>
    <n v="54.88"/>
    <x v="32"/>
    <d v="2014-08-26T22:00:40"/>
    <x v="2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s v="games"/>
    <x v="5"/>
    <n v="720"/>
    <n v="107.82"/>
    <x v="33"/>
    <d v="2017-01-10T21:59:00"/>
    <x v="1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s v="technology"/>
    <x v="0"/>
    <n v="355"/>
    <n v="91.21"/>
    <x v="34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s v="technology"/>
    <x v="0"/>
    <n v="353"/>
    <n v="326.29000000000002"/>
    <x v="35"/>
    <d v="2016-02-20T02:00:53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s v="technology"/>
    <x v="0"/>
    <n v="294"/>
    <n v="483.34"/>
    <x v="36"/>
    <d v="2015-04-18T21:10:05"/>
    <x v="4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s v="film &amp; video"/>
    <x v="8"/>
    <n v="114"/>
    <n v="161.26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s v="technology"/>
    <x v="0"/>
    <n v="1705"/>
    <n v="68.819999999999993"/>
    <x v="38"/>
    <d v="2016-08-11T06:28:36"/>
    <x v="1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s v="technology"/>
    <x v="0"/>
    <n v="136"/>
    <n v="449.26"/>
    <x v="39"/>
    <d v="2016-12-01T04:59:00"/>
    <x v="1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s v="theater"/>
    <x v="9"/>
    <n v="147"/>
    <n v="155.24"/>
    <x v="40"/>
    <d v="2014-11-11T16:10:36"/>
    <x v="2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s v="film &amp; video"/>
    <x v="8"/>
    <n v="113"/>
    <n v="147.16999999999999"/>
    <x v="41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s v="technology"/>
    <x v="0"/>
    <n v="211"/>
    <n v="262.16000000000003"/>
    <x v="42"/>
    <d v="2015-12-19T01:00:00"/>
    <x v="4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s v="technology"/>
    <x v="0"/>
    <n v="1678"/>
    <n v="20.47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s v="technology"/>
    <x v="0"/>
    <n v="399"/>
    <n v="577.28"/>
    <x v="44"/>
    <d v="2012-05-23T19:00:00"/>
    <x v="3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s v="technology"/>
    <x v="0"/>
    <n v="161"/>
    <n v="457.39"/>
    <x v="45"/>
    <d v="2015-06-11T10:05:53"/>
    <x v="4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s v="technology"/>
    <x v="0"/>
    <n v="201"/>
    <n v="220.74"/>
    <x v="46"/>
    <d v="2015-06-11T04:25: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s v="theater"/>
    <x v="9"/>
    <n v="102"/>
    <n v="108"/>
    <x v="47"/>
    <d v="2015-12-24T15:41:24"/>
    <x v="4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s v="technology"/>
    <x v="0"/>
    <n v="153"/>
    <n v="324.69"/>
    <x v="48"/>
    <d v="2015-05-08T16:01:58"/>
    <x v="4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s v="technology"/>
    <x v="0"/>
    <n v="305"/>
    <n v="383.36"/>
    <x v="49"/>
    <d v="2016-11-23T08:45:43"/>
    <x v="1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s v="film &amp; video"/>
    <x v="10"/>
    <n v="51"/>
    <n v="117.68"/>
    <x v="50"/>
    <d v="2016-08-04T14:00:03"/>
    <x v="1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s v="technology"/>
    <x v="1"/>
    <n v="75"/>
    <n v="932.31"/>
    <x v="51"/>
    <d v="2015-10-30T14:59:43"/>
    <x v="4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s v="film &amp; video"/>
    <x v="8"/>
    <n v="147"/>
    <n v="92.25"/>
    <x v="52"/>
    <d v="2017-02-22T04:43:42"/>
    <x v="5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s v="technology"/>
    <x v="0"/>
    <n v="285"/>
    <n v="279.38"/>
    <x v="53"/>
    <d v="2016-12-03T15:05:15"/>
    <x v="1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s v="film &amp; video"/>
    <x v="8"/>
    <n v="109"/>
    <n v="56.34"/>
    <x v="54"/>
    <d v="2014-05-09T21:00:00"/>
    <x v="2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s v="publishing"/>
    <x v="2"/>
    <n v="456"/>
    <n v="52.62"/>
    <x v="55"/>
    <d v="2012-03-22T03:00:00"/>
    <x v="3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s v="games"/>
    <x v="5"/>
    <n v="1360"/>
    <n v="53.87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s v="games"/>
    <x v="5"/>
    <n v="1081"/>
    <n v="40.07"/>
    <x v="57"/>
    <d v="2016-12-15T23:00:00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s v="technology"/>
    <x v="0"/>
    <n v="148"/>
    <n v="91.83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s v="technology"/>
    <x v="0"/>
    <n v="125"/>
    <n v="385.04"/>
    <x v="59"/>
    <d v="2016-06-11T13:39:32"/>
    <x v="1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s v="technology"/>
    <x v="0"/>
    <n v="248"/>
    <n v="408.98"/>
    <x v="60"/>
    <d v="2014-12-03T13:00:45"/>
    <x v="2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s v="film &amp; video"/>
    <x v="8"/>
    <n v="182"/>
    <n v="81.75"/>
    <x v="61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s v="technology"/>
    <x v="0"/>
    <n v="120"/>
    <n v="223.1"/>
    <x v="62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s v="technology"/>
    <x v="0"/>
    <n v="234"/>
    <n v="331.1"/>
    <x v="63"/>
    <d v="2014-07-10T14:31:03"/>
    <x v="2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s v="film &amp; video"/>
    <x v="8"/>
    <n v="156"/>
    <n v="54.75"/>
    <x v="64"/>
    <d v="2014-05-30T14:10:35"/>
    <x v="2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s v="technology"/>
    <x v="0"/>
    <n v="579"/>
    <n v="61.38"/>
    <x v="65"/>
    <d v="2016-08-05T19:01:08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s v="technology"/>
    <x v="1"/>
    <n v="58"/>
    <n v="343.15"/>
    <x v="66"/>
    <d v="2016-12-08T04:59:00"/>
    <x v="1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s v="technology"/>
    <x v="0"/>
    <n v="115"/>
    <n v="566.39"/>
    <x v="67"/>
    <d v="2016-03-24T08:11:38"/>
    <x v="1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s v="film &amp; video"/>
    <x v="8"/>
    <n v="113"/>
    <n v="203.63"/>
    <x v="68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s v="theater"/>
    <x v="9"/>
    <n v="113"/>
    <n v="89.31"/>
    <x v="69"/>
    <d v="2016-11-01T03:59:00"/>
    <x v="1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s v="technology"/>
    <x v="0"/>
    <n v="1105"/>
    <n v="67.69"/>
    <x v="70"/>
    <d v="2012-10-06T03:59:0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s v="technology"/>
    <x v="4"/>
    <n v="1379"/>
    <n v="31.82"/>
    <x v="71"/>
    <d v="2012-09-13T10:07:02"/>
    <x v="3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s v="technology"/>
    <x v="0"/>
    <n v="217"/>
    <n v="78.83"/>
    <x v="72"/>
    <d v="2017-01-23T17:05:43"/>
    <x v="1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s v="technology"/>
    <x v="4"/>
    <n v="107"/>
    <n v="60.97"/>
    <x v="73"/>
    <d v="2016-06-17T12:59:50"/>
    <x v="1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s v="technology"/>
    <x v="1"/>
    <n v="82"/>
    <n v="120.39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s v="technology"/>
    <x v="4"/>
    <n v="304"/>
    <n v="157.29"/>
    <x v="75"/>
    <d v="2012-07-15T05:42:31"/>
    <x v="3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s v="technology"/>
    <x v="0"/>
    <n v="212"/>
    <n v="127.36"/>
    <x v="76"/>
    <d v="2016-11-07T11:05:37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s v="technology"/>
    <x v="1"/>
    <n v="141"/>
    <n v="95.83"/>
    <x v="77"/>
    <d v="2015-08-20T14:50:40"/>
    <x v="4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s v="games"/>
    <x v="5"/>
    <n v="2647"/>
    <n v="53.48"/>
    <x v="78"/>
    <d v="2014-02-21T18:00:00"/>
    <x v="2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s v="technology"/>
    <x v="0"/>
    <n v="106"/>
    <n v="261.75"/>
    <x v="79"/>
    <d v="2016-04-22T13:55:11"/>
    <x v="1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s v="food"/>
    <x v="7"/>
    <n v="521"/>
    <n v="48.1"/>
    <x v="80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s v="technology"/>
    <x v="0"/>
    <n v="103"/>
    <n v="227.85"/>
    <x v="81"/>
    <d v="2015-04-17T00:00:00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s v="theater"/>
    <x v="11"/>
    <n v="101"/>
    <n v="1008.24"/>
    <x v="82"/>
    <d v="2015-05-22T17:03:29"/>
    <x v="4"/>
    <x v="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s v="technology"/>
    <x v="0"/>
    <n v="1436"/>
    <n v="74.11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s v="theater"/>
    <x v="11"/>
    <n v="100"/>
    <n v="179.28"/>
    <x v="84"/>
    <d v="2014-05-05T06:38:31"/>
    <x v="2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s v="film &amp; video"/>
    <x v="8"/>
    <n v="132"/>
    <n v="105.05"/>
    <x v="85"/>
    <d v="2015-04-08T17:42:49"/>
    <x v="4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s v="technology"/>
    <x v="1"/>
    <n v="56"/>
    <n v="790.84"/>
    <x v="86"/>
    <d v="2016-02-25T07:25:01"/>
    <x v="1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s v="technology"/>
    <x v="0"/>
    <n v="201"/>
    <n v="51.31"/>
    <x v="87"/>
    <d v="2011-04-22T04:21:13"/>
    <x v="6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s v="technology"/>
    <x v="0"/>
    <n v="320"/>
    <n v="55.28"/>
    <x v="88"/>
    <d v="2016-08-18T23:54:51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s v="technology"/>
    <x v="4"/>
    <n v="144"/>
    <n v="74.64"/>
    <x v="89"/>
    <d v="2015-10-11T01:00:00"/>
    <x v="4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s v="games"/>
    <x v="5"/>
    <n v="1857"/>
    <n v="149.03"/>
    <x v="90"/>
    <d v="2013-03-26T08:23:59"/>
    <x v="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s v="theater"/>
    <x v="9"/>
    <n v="154"/>
    <n v="84.87"/>
    <x v="91"/>
    <d v="2014-08-09T02:00:00"/>
    <x v="2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s v="technology"/>
    <x v="0"/>
    <n v="922"/>
    <n v="192.39"/>
    <x v="92"/>
    <d v="2013-03-09T21:08:19"/>
    <x v="0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s v="photography"/>
    <x v="3"/>
    <n v="166"/>
    <n v="97.73"/>
    <x v="93"/>
    <d v="2015-07-08T14:00:23"/>
    <x v="4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s v="film &amp; video"/>
    <x v="8"/>
    <n v="101"/>
    <n v="589.95000000000005"/>
    <x v="94"/>
    <d v="2012-01-07T18:35:09"/>
    <x v="6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s v="theater"/>
    <x v="9"/>
    <n v="68"/>
    <n v="244.8"/>
    <x v="95"/>
    <d v="2016-07-09T23:49:58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s v="technology"/>
    <x v="1"/>
    <n v="85"/>
    <n v="379.23"/>
    <x v="96"/>
    <d v="2014-12-17T20:43:48"/>
    <x v="2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s v="technology"/>
    <x v="0"/>
    <n v="118"/>
    <n v="2500.9699999999998"/>
    <x v="97"/>
    <d v="2014-12-21T08:42:21"/>
    <x v="2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s v="film &amp; video"/>
    <x v="8"/>
    <n v="214"/>
    <n v="144.69"/>
    <x v="98"/>
    <d v="2015-08-15T06:00:00"/>
    <x v="4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s v="technology"/>
    <x v="1"/>
    <n v="32"/>
    <n v="800.7"/>
    <x v="99"/>
    <d v="2016-11-30T20:15:1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s v="technology"/>
    <x v="0"/>
    <n v="199"/>
    <n v="51.21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s v="music"/>
    <x v="12"/>
    <n v="429"/>
    <n v="64.819999999999993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s v="technology"/>
    <x v="0"/>
    <n v="111"/>
    <n v="226.21"/>
    <x v="102"/>
    <d v="2016-05-07T13:57:12"/>
    <x v="1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s v="film &amp; video"/>
    <x v="8"/>
    <n v="104"/>
    <n v="156.05000000000001"/>
    <x v="103"/>
    <d v="2015-11-01T04:00:00"/>
    <x v="4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s v="music"/>
    <x v="13"/>
    <n v="110"/>
    <n v="71.849999999999994"/>
    <x v="104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s v="technology"/>
    <x v="0"/>
    <n v="153"/>
    <n v="138.49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s v="film &amp; video"/>
    <x v="8"/>
    <n v="102"/>
    <n v="154.41999999999999"/>
    <x v="106"/>
    <d v="2011-10-29T03:59:00"/>
    <x v="6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s v="games"/>
    <x v="5"/>
    <n v="381"/>
    <n v="188.38"/>
    <x v="107"/>
    <d v="2014-12-21T01:00:00"/>
    <x v="2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s v="technology"/>
    <x v="0"/>
    <n v="304"/>
    <n v="143.21"/>
    <x v="108"/>
    <d v="2016-12-15T05:00:00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s v="technology"/>
    <x v="0"/>
    <n v="375"/>
    <n v="186.81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s v="technology"/>
    <x v="1"/>
    <n v="300"/>
    <n v="73.489999999999995"/>
    <x v="110"/>
    <d v="2014-10-29T01:00:00"/>
    <x v="2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s v="technology"/>
    <x v="0"/>
    <n v="226"/>
    <n v="118.61"/>
    <x v="111"/>
    <d v="2012-11-29T23:54:5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s v="technology"/>
    <x v="0"/>
    <n v="370"/>
    <n v="182.78"/>
    <x v="112"/>
    <d v="2014-05-01T15:55:29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s v="technology"/>
    <x v="0"/>
    <n v="246"/>
    <n v="161.88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s v="food"/>
    <x v="7"/>
    <n v="294"/>
    <n v="66.62"/>
    <x v="114"/>
    <d v="2016-12-19T07:59:00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s v="technology"/>
    <x v="1"/>
    <n v="65"/>
    <n v="201.6"/>
    <x v="115"/>
    <d v="2014-12-04T10:58:54"/>
    <x v="2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s v="film &amp; video"/>
    <x v="8"/>
    <n v="110"/>
    <n v="75.44"/>
    <x v="116"/>
    <d v="2015-05-23T21:23:39"/>
    <x v="4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s v="technology"/>
    <x v="0"/>
    <n v="198"/>
    <n v="101.86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s v="games"/>
    <x v="5"/>
    <n v="452"/>
    <n v="75.650000000000006"/>
    <x v="118"/>
    <d v="2016-11-21T04:59:00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s v="film &amp; video"/>
    <x v="8"/>
    <n v="133"/>
    <n v="100.08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s v="technology"/>
    <x v="0"/>
    <n v="102"/>
    <n v="147.68"/>
    <x v="120"/>
    <d v="2015-08-13T08:46:49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s v="music"/>
    <x v="14"/>
    <n v="101"/>
    <n v="74.58"/>
    <x v="121"/>
    <d v="2017-03-29T02:00:00"/>
    <x v="5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s v="photography"/>
    <x v="3"/>
    <n v="145"/>
    <n v="88.26"/>
    <x v="122"/>
    <d v="2016-05-02T03:59:00"/>
    <x v="1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s v="photography"/>
    <x v="3"/>
    <n v="130"/>
    <n v="358.97"/>
    <x v="123"/>
    <d v="2015-09-02T22:49:0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s v="technology"/>
    <x v="0"/>
    <n v="128"/>
    <n v="244.12"/>
    <x v="124"/>
    <d v="2016-01-02T23:19:51"/>
    <x v="4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s v="games"/>
    <x v="5"/>
    <n v="353"/>
    <n v="64.63"/>
    <x v="125"/>
    <d v="2014-11-12T07:59:00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s v="film &amp; video"/>
    <x v="8"/>
    <n v="109"/>
    <n v="103.52"/>
    <x v="126"/>
    <d v="2015-11-19T20:00:19"/>
    <x v="4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s v="photography"/>
    <x v="3"/>
    <n v="139"/>
    <n v="133.74"/>
    <x v="127"/>
    <d v="2014-10-17T19:55:39"/>
    <x v="2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s v="theater"/>
    <x v="9"/>
    <n v="172"/>
    <n v="153.52000000000001"/>
    <x v="128"/>
    <d v="2015-05-26T21:54:00"/>
    <x v="4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s v="technology"/>
    <x v="0"/>
    <n v="120"/>
    <n v="118.45"/>
    <x v="129"/>
    <d v="2015-01-09T01:00:00"/>
    <x v="2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s v="technology"/>
    <x v="0"/>
    <n v="120"/>
    <n v="80.989999999999995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s v="music"/>
    <x v="15"/>
    <n v="200"/>
    <n v="118.2"/>
    <x v="131"/>
    <d v="2014-09-06T15:25:31"/>
    <x v="2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s v="publishing"/>
    <x v="2"/>
    <n v="117"/>
    <n v="92.16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s v="technology"/>
    <x v="0"/>
    <n v="145"/>
    <n v="511.65"/>
    <x v="133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s v="technology"/>
    <x v="0"/>
    <n v="116"/>
    <n v="307.2"/>
    <x v="134"/>
    <d v="2015-06-05T21:00:0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s v="film &amp; video"/>
    <x v="8"/>
    <n v="191"/>
    <n v="83.35"/>
    <x v="135"/>
    <d v="2011-06-18T01:14:26"/>
    <x v="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s v="technology"/>
    <x v="1"/>
    <n v="23"/>
    <n v="161.12"/>
    <x v="136"/>
    <d v="2015-11-21T17:12:15"/>
    <x v="4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s v="games"/>
    <x v="5"/>
    <n v="283"/>
    <n v="42.63"/>
    <x v="137"/>
    <d v="2016-12-10T00:00:04"/>
    <x v="1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s v="technology"/>
    <x v="0"/>
    <n v="1132"/>
    <n v="80.73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s v="technology"/>
    <x v="0"/>
    <n v="281"/>
    <n v="201.96"/>
    <x v="139"/>
    <d v="2016-10-02T06:41:24"/>
    <x v="1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s v="theater"/>
    <x v="11"/>
    <n v="160"/>
    <n v="60.3"/>
    <x v="140"/>
    <d v="2014-11-26T07:59:00"/>
    <x v="2"/>
    <x v="3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s v="film &amp; video"/>
    <x v="8"/>
    <n v="110"/>
    <n v="157.33000000000001"/>
    <x v="141"/>
    <d v="2013-10-10T17:00:52"/>
    <x v="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s v="film &amp; video"/>
    <x v="8"/>
    <n v="100"/>
    <n v="169.85"/>
    <x v="142"/>
    <d v="2016-04-29T18:44:25"/>
    <x v="1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s v="film &amp; video"/>
    <x v="16"/>
    <n v="123"/>
    <n v="190.55"/>
    <x v="143"/>
    <d v="2015-12-19T20:01:19"/>
    <x v="4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s v="publishing"/>
    <x v="17"/>
    <n v="114"/>
    <n v="234.81"/>
    <x v="144"/>
    <d v="2014-12-04T00:39:00"/>
    <x v="2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s v="technology"/>
    <x v="0"/>
    <n v="108"/>
    <n v="451.84"/>
    <x v="145"/>
    <d v="2015-04-10T05:32:54"/>
    <x v="4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s v="games"/>
    <x v="5"/>
    <n v="537"/>
    <n v="61.2"/>
    <x v="146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s v="technology"/>
    <x v="1"/>
    <n v="79"/>
    <n v="117.7"/>
    <x v="147"/>
    <d v="2017-01-01T15:55:27"/>
    <x v="1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s v="games"/>
    <x v="5"/>
    <n v="133"/>
    <n v="81.650000000000006"/>
    <x v="148"/>
    <d v="2015-11-14T13:20:00"/>
    <x v="4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s v="technology"/>
    <x v="0"/>
    <n v="106"/>
    <n v="56.2"/>
    <x v="149"/>
    <d v="2014-07-10T10:09:11"/>
    <x v="2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s v="theater"/>
    <x v="9"/>
    <n v="131"/>
    <n v="164.3"/>
    <x v="150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s v="film &amp; video"/>
    <x v="8"/>
    <n v="104"/>
    <n v="70.92"/>
    <x v="151"/>
    <d v="2016-12-20T04:30:33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s v="film &amp; video"/>
    <x v="8"/>
    <n v="104"/>
    <n v="711.04"/>
    <x v="152"/>
    <d v="2011-08-07T20:12:50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s v="film &amp; video"/>
    <x v="8"/>
    <n v="103"/>
    <n v="115.45"/>
    <x v="153"/>
    <d v="2012-06-26T04:03:13"/>
    <x v="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s v="film &amp; video"/>
    <x v="8"/>
    <n v="103"/>
    <n v="193.05"/>
    <x v="154"/>
    <d v="2016-06-15T15:00:00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s v="theater"/>
    <x v="9"/>
    <n v="103"/>
    <n v="118.97"/>
    <x v="155"/>
    <d v="2014-06-16T04:25:00"/>
    <x v="2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s v="theater"/>
    <x v="11"/>
    <n v="128"/>
    <n v="186.8"/>
    <x v="156"/>
    <d v="2015-03-02T04:59:00"/>
    <x v="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s v="technology"/>
    <x v="1"/>
    <n v="102"/>
    <n v="158.36000000000001"/>
    <x v="157"/>
    <d v="2016-08-19T03:59:00"/>
    <x v="1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s v="photography"/>
    <x v="3"/>
    <n v="254"/>
    <n v="493.82"/>
    <x v="158"/>
    <d v="2015-05-31T21:00:00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s v="theater"/>
    <x v="9"/>
    <n v="102"/>
    <n v="164.94"/>
    <x v="159"/>
    <d v="2016-10-04T03:59:00"/>
    <x v="1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s v="music"/>
    <x v="12"/>
    <n v="101"/>
    <n v="82.5"/>
    <x v="160"/>
    <d v="2014-08-29T01:00:00"/>
    <x v="2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s v="technology"/>
    <x v="0"/>
    <n v="168"/>
    <n v="76.14"/>
    <x v="161"/>
    <d v="2012-10-27T02:21:53"/>
    <x v="3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s v="film &amp; video"/>
    <x v="8"/>
    <n v="125"/>
    <n v="188.31"/>
    <x v="162"/>
    <d v="2016-04-07T14:16:31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s v="music"/>
    <x v="15"/>
    <n v="119"/>
    <n v="346.04"/>
    <x v="163"/>
    <d v="2015-01-07T16:41:4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s v="photography"/>
    <x v="3"/>
    <n v="199"/>
    <n v="183.8"/>
    <x v="164"/>
    <d v="2015-06-27T06:55:54"/>
    <x v="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s v="film &amp; video"/>
    <x v="16"/>
    <n v="165"/>
    <n v="59.96"/>
    <x v="165"/>
    <d v="2014-07-16T03:00:00"/>
    <x v="2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s v="technology"/>
    <x v="0"/>
    <n v="493"/>
    <n v="69.760000000000005"/>
    <x v="166"/>
    <d v="2015-08-07T16:14:23"/>
    <x v="4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s v="technology"/>
    <x v="0"/>
    <n v="196"/>
    <n v="36"/>
    <x v="167"/>
    <d v="2014-07-23T15:25:50"/>
    <x v="2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s v="music"/>
    <x v="12"/>
    <n v="101"/>
    <n v="526.46"/>
    <x v="168"/>
    <d v="2012-10-02T18:40:03"/>
    <x v="3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s v="publishing"/>
    <x v="2"/>
    <n v="108"/>
    <n v="149.46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s v="technology"/>
    <x v="1"/>
    <n v="119"/>
    <n v="151.32"/>
    <x v="170"/>
    <d v="2015-08-13T13:40:48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s v="technology"/>
    <x v="0"/>
    <n v="473"/>
    <n v="278.39"/>
    <x v="171"/>
    <d v="2015-05-31T01:42:58"/>
    <x v="4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s v="photography"/>
    <x v="3"/>
    <n v="135"/>
    <n v="53.99"/>
    <x v="172"/>
    <d v="2015-10-23T18:24:55"/>
    <x v="4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s v="games"/>
    <x v="18"/>
    <n v="63"/>
    <n v="48.28"/>
    <x v="173"/>
    <d v="2014-09-11T09:04:10"/>
    <x v="2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s v="theater"/>
    <x v="9"/>
    <n v="233"/>
    <n v="44.46"/>
    <x v="174"/>
    <d v="2016-07-21T16:45:26"/>
    <x v="1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s v="theater"/>
    <x v="19"/>
    <n v="102"/>
    <n v="231.66"/>
    <x v="175"/>
    <d v="2014-09-11T14:01:08"/>
    <x v="2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s v="publishing"/>
    <x v="2"/>
    <n v="115"/>
    <n v="76.72"/>
    <x v="176"/>
    <d v="2012-03-25T18:14:45"/>
    <x v="3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s v="technology"/>
    <x v="0"/>
    <n v="170"/>
    <n v="67.42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s v="film &amp; video"/>
    <x v="8"/>
    <n v="101"/>
    <n v="254.39"/>
    <x v="178"/>
    <d v="2010-02-22T22:00:00"/>
    <x v="7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s v="theater"/>
    <x v="9"/>
    <n v="113"/>
    <n v="162.91"/>
    <x v="179"/>
    <d v="2014-11-15T22:08:44"/>
    <x v="2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s v="games"/>
    <x v="5"/>
    <n v="1802"/>
    <n v="49.93"/>
    <x v="180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s v="technology"/>
    <x v="0"/>
    <n v="179"/>
    <n v="282.72000000000003"/>
    <x v="181"/>
    <d v="2014-04-26T01:58:38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s v="film &amp; video"/>
    <x v="8"/>
    <n v="112"/>
    <n v="117.77"/>
    <x v="182"/>
    <d v="2015-11-14T12:53:29"/>
    <x v="4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s v="technology"/>
    <x v="1"/>
    <n v="127"/>
    <n v="1644"/>
    <x v="183"/>
    <d v="2014-10-14T16:38:28"/>
    <x v="2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s v="film &amp; video"/>
    <x v="8"/>
    <n v="125"/>
    <n v="146.35"/>
    <x v="184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s v="film &amp; video"/>
    <x v="8"/>
    <n v="127"/>
    <n v="44.91"/>
    <x v="185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s v="technology"/>
    <x v="0"/>
    <n v="143"/>
    <n v="114.77"/>
    <x v="186"/>
    <d v="2016-01-31T21:59:00"/>
    <x v="4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s v="technology"/>
    <x v="1"/>
    <n v="22"/>
    <n v="1536.25"/>
    <x v="187"/>
    <d v="2016-07-06T15:00:58"/>
    <x v="1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s v="film &amp; video"/>
    <x v="8"/>
    <n v="107"/>
    <n v="97.36"/>
    <x v="188"/>
    <d v="2016-06-17T13:57:14"/>
    <x v="1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s v="food"/>
    <x v="7"/>
    <n v="106"/>
    <n v="104.99"/>
    <x v="189"/>
    <d v="2016-10-30T15:25:38"/>
    <x v="1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s v="technology"/>
    <x v="4"/>
    <n v="8"/>
    <n v="78.67"/>
    <x v="190"/>
    <d v="2015-09-09T07:31:09"/>
    <x v="4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s v="theater"/>
    <x v="9"/>
    <n v="12"/>
    <n v="2796.67"/>
    <x v="191"/>
    <d v="2016-07-10T05:28:57"/>
    <x v="1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s v="film &amp; video"/>
    <x v="8"/>
    <n v="105"/>
    <n v="55.07"/>
    <x v="192"/>
    <d v="2012-01-21T17:43:00"/>
    <x v="6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s v="theater"/>
    <x v="9"/>
    <n v="104"/>
    <n v="922.22"/>
    <x v="193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s v="film &amp; video"/>
    <x v="8"/>
    <n v="113"/>
    <n v="109.04"/>
    <x v="194"/>
    <d v="2014-12-21T16:45:04"/>
    <x v="2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s v="theater"/>
    <x v="9"/>
    <n v="20"/>
    <n v="202.23"/>
    <x v="195"/>
    <d v="2015-12-16T20:18:00"/>
    <x v="4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s v="film &amp; video"/>
    <x v="8"/>
    <n v="116"/>
    <n v="246.61"/>
    <x v="196"/>
    <d v="2014-12-01T08:03:14"/>
    <x v="2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s v="film &amp; video"/>
    <x v="8"/>
    <n v="150"/>
    <n v="97.82"/>
    <x v="197"/>
    <d v="2012-10-12T00:58:59"/>
    <x v="3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s v="food"/>
    <x v="7"/>
    <n v="203"/>
    <n v="130.22999999999999"/>
    <x v="198"/>
    <d v="2014-08-15T15:00:22"/>
    <x v="2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s v="technology"/>
    <x v="1"/>
    <n v="40"/>
    <n v="162.91999999999999"/>
    <x v="199"/>
    <d v="2015-11-06T01:00:00"/>
    <x v="4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s v="film &amp; video"/>
    <x v="16"/>
    <n v="183"/>
    <n v="159.51"/>
    <x v="200"/>
    <d v="2015-02-27T16:37:59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s v="photography"/>
    <x v="3"/>
    <n v="322"/>
    <n v="56.41"/>
    <x v="201"/>
    <d v="2015-04-08T11:42:59"/>
    <x v="4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s v="theater"/>
    <x v="11"/>
    <n v="100"/>
    <n v="550.04"/>
    <x v="202"/>
    <d v="2014-10-05T07:00:45"/>
    <x v="2"/>
    <x v="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s v="technology"/>
    <x v="0"/>
    <n v="819"/>
    <n v="152.62"/>
    <x v="203"/>
    <d v="2012-07-09T02:07:27"/>
    <x v="3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s v="technology"/>
    <x v="1"/>
    <n v="42"/>
    <n v="364.35"/>
    <x v="204"/>
    <d v="2017-02-20T19:00:00"/>
    <x v="5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s v="photography"/>
    <x v="3"/>
    <n v="107"/>
    <n v="170.45"/>
    <x v="205"/>
    <d v="2016-06-07T04:01:31"/>
    <x v="1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s v="theater"/>
    <x v="11"/>
    <n v="114"/>
    <n v="119.18"/>
    <x v="206"/>
    <d v="2016-05-14T03:59:00"/>
    <x v="1"/>
    <x v="5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s v="technology"/>
    <x v="0"/>
    <n v="114"/>
    <n v="64.02"/>
    <x v="207"/>
    <d v="2014-05-02T12:30:10"/>
    <x v="2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s v="publishing"/>
    <x v="2"/>
    <n v="662"/>
    <n v="43.33"/>
    <x v="208"/>
    <d v="2011-09-10T01:00:22"/>
    <x v="6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s v="games"/>
    <x v="5"/>
    <n v="404"/>
    <n v="82.4"/>
    <x v="209"/>
    <d v="2015-09-17T14:59:51"/>
    <x v="4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s v="technology"/>
    <x v="0"/>
    <n v="132"/>
    <n v="46.58"/>
    <x v="210"/>
    <d v="2014-05-09T20:45:19"/>
    <x v="2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s v="photography"/>
    <x v="3"/>
    <n v="786"/>
    <n v="71.59"/>
    <x v="211"/>
    <d v="2014-05-30T22:09:16"/>
    <x v="2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s v="theater"/>
    <x v="9"/>
    <n v="112"/>
    <n v="149.44"/>
    <x v="212"/>
    <d v="2014-10-16T06:59:00"/>
    <x v="2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s v="photography"/>
    <x v="3"/>
    <n v="270"/>
    <n v="76.44"/>
    <x v="213"/>
    <d v="2015-12-18T19:38:59"/>
    <x v="4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s v="technology"/>
    <x v="4"/>
    <n v="326"/>
    <n v="80.02"/>
    <x v="214"/>
    <d v="2014-11-12T21:20:00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s v="film &amp; video"/>
    <x v="8"/>
    <n v="111"/>
    <n v="109.82"/>
    <x v="215"/>
    <d v="2014-11-23T01:01:46"/>
    <x v="2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s v="music"/>
    <x v="15"/>
    <n v="155"/>
    <n v="82.96"/>
    <x v="216"/>
    <d v="2012-08-30T16:33:45"/>
    <x v="3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s v="film &amp; video"/>
    <x v="8"/>
    <n v="101"/>
    <n v="287.31"/>
    <x v="217"/>
    <d v="2012-05-20T19:01:58"/>
    <x v="3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s v="film &amp; video"/>
    <x v="16"/>
    <n v="109"/>
    <n v="66.349999999999994"/>
    <x v="218"/>
    <d v="2015-09-15T19:39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s v="photography"/>
    <x v="3"/>
    <n v="253"/>
    <n v="121"/>
    <x v="219"/>
    <d v="2016-06-13T05:59:00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s v="film &amp; video"/>
    <x v="8"/>
    <n v="107"/>
    <n v="66.7"/>
    <x v="220"/>
    <d v="2016-05-19T15:02:42"/>
    <x v="1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s v="technology"/>
    <x v="0"/>
    <n v="124"/>
    <n v="194.26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s v="film &amp; video"/>
    <x v="8"/>
    <n v="103"/>
    <n v="133.13999999999999"/>
    <x v="222"/>
    <d v="2014-02-05T23:04:00"/>
    <x v="2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s v="film &amp; video"/>
    <x v="8"/>
    <n v="103"/>
    <n v="106.62"/>
    <x v="223"/>
    <d v="2016-11-08T11:43:06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s v="food"/>
    <x v="7"/>
    <n v="102"/>
    <n v="219.93"/>
    <x v="224"/>
    <d v="2015-12-25T00:00:00"/>
    <x v="4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s v="film &amp; video"/>
    <x v="8"/>
    <n v="102"/>
    <n v="104.82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s v="music"/>
    <x v="15"/>
    <n v="118"/>
    <n v="98.03"/>
    <x v="226"/>
    <d v="2012-02-12T22:03:51"/>
    <x v="3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s v="technology"/>
    <x v="1"/>
    <n v="35"/>
    <n v="119.39"/>
    <x v="227"/>
    <d v="2015-04-30T19:23:47"/>
    <x v="4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s v="theater"/>
    <x v="9"/>
    <n v="177"/>
    <n v="97"/>
    <x v="228"/>
    <d v="2015-12-21T04:59:00"/>
    <x v="4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s v="food"/>
    <x v="7"/>
    <n v="101"/>
    <n v="271.51"/>
    <x v="229"/>
    <d v="2017-03-11T04:50:08"/>
    <x v="5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s v="theater"/>
    <x v="11"/>
    <n v="101"/>
    <n v="131.13999999999999"/>
    <x v="230"/>
    <d v="2015-09-29T03:59:00"/>
    <x v="4"/>
    <x v="5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s v="technology"/>
    <x v="1"/>
    <n v="59"/>
    <n v="153.43"/>
    <x v="231"/>
    <d v="2015-11-19T05:03:21"/>
    <x v="4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s v="theater"/>
    <x v="11"/>
    <n v="100"/>
    <n v="262.11"/>
    <x v="232"/>
    <d v="2015-09-10T03:59:00"/>
    <x v="4"/>
    <x v="6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s v="games"/>
    <x v="5"/>
    <n v="185"/>
    <n v="65.319999999999993"/>
    <x v="233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s v="publishing"/>
    <x v="2"/>
    <n v="139"/>
    <n v="103.2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s v="music"/>
    <x v="15"/>
    <n v="139"/>
    <n v="40.35"/>
    <x v="235"/>
    <d v="2017-01-18T15:16:37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s v="film &amp; video"/>
    <x v="8"/>
    <n v="102"/>
    <n v="119.99"/>
    <x v="236"/>
    <d v="2015-06-01T02:20:00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s v="music"/>
    <x v="15"/>
    <n v="105"/>
    <n v="83.97"/>
    <x v="237"/>
    <d v="2014-04-11T14:15:46"/>
    <x v="2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s v="technology"/>
    <x v="0"/>
    <n v="226"/>
    <n v="230.56"/>
    <x v="238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s v="technology"/>
    <x v="1"/>
    <n v="34"/>
    <n v="99.97"/>
    <x v="239"/>
    <d v="2016-12-14T12:01:08"/>
    <x v="1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s v="technology"/>
    <x v="0"/>
    <n v="421"/>
    <n v="164.91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s v="technology"/>
    <x v="6"/>
    <n v="39"/>
    <n v="117.49"/>
    <x v="241"/>
    <d v="2015-10-31T22:45:00"/>
    <x v="4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s v="technology"/>
    <x v="0"/>
    <n v="209"/>
    <n v="131.99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s v="publishing"/>
    <x v="2"/>
    <n v="111"/>
    <n v="90.5"/>
    <x v="243"/>
    <d v="2011-12-23T03:00:00"/>
    <x v="6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s v="technology"/>
    <x v="0"/>
    <n v="133"/>
    <n v="73.5"/>
    <x v="244"/>
    <d v="2014-04-21T03:59:00"/>
    <x v="2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s v="publishing"/>
    <x v="2"/>
    <n v="104"/>
    <n v="96.88"/>
    <x v="245"/>
    <d v="2015-04-09T22:58:54"/>
    <x v="4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s v="publishing"/>
    <x v="17"/>
    <n v="132"/>
    <n v="215.73"/>
    <x v="246"/>
    <d v="2012-04-08T18:19:38"/>
    <x v="3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s v="theater"/>
    <x v="9"/>
    <n v="110"/>
    <n v="94.55"/>
    <x v="247"/>
    <d v="2014-11-18T04:35:00"/>
    <x v="2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s v="music"/>
    <x v="20"/>
    <n v="118"/>
    <n v="65.86"/>
    <x v="248"/>
    <d v="2016-12-28T05:05:46"/>
    <x v="1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s v="film &amp; video"/>
    <x v="16"/>
    <n v="131"/>
    <n v="150.9"/>
    <x v="249"/>
    <d v="2014-05-25T22:59:00"/>
    <x v="2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s v="technology"/>
    <x v="4"/>
    <n v="408"/>
    <n v="81.95"/>
    <x v="250"/>
    <d v="2015-08-12T02:00:00"/>
    <x v="4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s v="technology"/>
    <x v="4"/>
    <n v="141"/>
    <n v="55.76"/>
    <x v="251"/>
    <d v="2016-08-22T06:59:00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s v="technology"/>
    <x v="1"/>
    <n v="267"/>
    <n v="31.66"/>
    <x v="252"/>
    <d v="2015-07-08T22:58:33"/>
    <x v="4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s v="film &amp; video"/>
    <x v="8"/>
    <n v="229"/>
    <n v="56.9"/>
    <x v="253"/>
    <d v="2013-09-19T18:08:48"/>
    <x v="0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s v="games"/>
    <x v="5"/>
    <n v="128"/>
    <n v="75.13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s v="film &amp; video"/>
    <x v="16"/>
    <n v="106"/>
    <n v="93.26"/>
    <x v="255"/>
    <d v="2014-09-17T13:00:56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s v="theater"/>
    <x v="11"/>
    <n v="103"/>
    <n v="134.26"/>
    <x v="256"/>
    <d v="2016-04-29T04:39:48"/>
    <x v="1"/>
    <x v="7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s v="theater"/>
    <x v="9"/>
    <n v="265"/>
    <n v="57.63"/>
    <x v="257"/>
    <d v="2016-02-21T09:33:48"/>
    <x v="1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s v="theater"/>
    <x v="9"/>
    <n v="127"/>
    <n v="96.3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s v="film &amp; video"/>
    <x v="8"/>
    <n v="106"/>
    <n v="72.48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s v="music"/>
    <x v="15"/>
    <n v="105"/>
    <n v="109.45"/>
    <x v="260"/>
    <d v="2014-03-26T19:10:33"/>
    <x v="2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s v="film &amp; video"/>
    <x v="8"/>
    <n v="105"/>
    <n v="109.42"/>
    <x v="261"/>
    <d v="2014-01-02T08:00:00"/>
    <x v="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s v="photography"/>
    <x v="3"/>
    <n v="418"/>
    <n v="84.91"/>
    <x v="262"/>
    <d v="2015-09-04T16:11:0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s v="technology"/>
    <x v="0"/>
    <n v="104"/>
    <n v="845.7"/>
    <x v="263"/>
    <d v="2014-10-18T04:00:00"/>
    <x v="2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s v="technology"/>
    <x v="0"/>
    <n v="125"/>
    <n v="73.42"/>
    <x v="264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s v="games"/>
    <x v="18"/>
    <n v="36"/>
    <n v="100.23"/>
    <x v="265"/>
    <d v="2015-01-19T08:30:00"/>
    <x v="2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s v="theater"/>
    <x v="11"/>
    <n v="103"/>
    <n v="297.02999999999997"/>
    <x v="266"/>
    <d v="2014-10-04T14:48:56"/>
    <x v="2"/>
    <x v="8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s v="film &amp; video"/>
    <x v="16"/>
    <n v="309"/>
    <n v="117.36"/>
    <x v="267"/>
    <d v="2014-07-13T00:00:00"/>
    <x v="2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s v="photography"/>
    <x v="3"/>
    <n v="205"/>
    <n v="130.53"/>
    <x v="268"/>
    <d v="2014-05-31T19:40:5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s v="technology"/>
    <x v="1"/>
    <n v="30"/>
    <n v="171.79"/>
    <x v="269"/>
    <d v="2016-08-23T20:54:00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s v="food"/>
    <x v="7"/>
    <n v="102"/>
    <n v="108.78"/>
    <x v="270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s v="theater"/>
    <x v="11"/>
    <n v="102"/>
    <n v="141.71"/>
    <x v="271"/>
    <d v="2017-01-10T05:00:00"/>
    <x v="1"/>
    <x v="9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s v="film &amp; video"/>
    <x v="8"/>
    <n v="102"/>
    <n v="58.41"/>
    <x v="272"/>
    <d v="2014-11-14T03:00:00"/>
    <x v="2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s v="film &amp; video"/>
    <x v="8"/>
    <n v="122"/>
    <n v="709.42"/>
    <x v="273"/>
    <d v="2017-01-06T19:05:00"/>
    <x v="1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s v="music"/>
    <x v="15"/>
    <n v="303833"/>
    <n v="42.73"/>
    <x v="274"/>
    <d v="2014-09-03T18:48:27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s v="technology"/>
    <x v="0"/>
    <n v="202"/>
    <n v="45.55"/>
    <x v="275"/>
    <d v="2016-02-26T11:52:12"/>
    <x v="1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s v="film &amp; video"/>
    <x v="8"/>
    <n v="101"/>
    <n v="125.79"/>
    <x v="276"/>
    <d v="2013-12-22T05:00:00"/>
    <x v="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s v="games"/>
    <x v="5"/>
    <n v="1212"/>
    <n v="27.23"/>
    <x v="277"/>
    <d v="2013-06-25T05:00:00"/>
    <x v="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s v="technology"/>
    <x v="0"/>
    <n v="202"/>
    <n v="77.23"/>
    <x v="278"/>
    <d v="2015-12-30T14:23:54"/>
    <x v="4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s v="film &amp; video"/>
    <x v="8"/>
    <n v="101"/>
    <n v="95.7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s v="food"/>
    <x v="7"/>
    <n v="126"/>
    <n v="81.25"/>
    <x v="280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s v="technology"/>
    <x v="1"/>
    <n v="104"/>
    <n v="109.34"/>
    <x v="281"/>
    <d v="2015-07-26T18:00:00"/>
    <x v="4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s v="film &amp; video"/>
    <x v="21"/>
    <n v="23"/>
    <n v="449.43"/>
    <x v="282"/>
    <d v="2015-05-26T03:53:02"/>
    <x v="4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s v="technology"/>
    <x v="0"/>
    <n v="300"/>
    <n v="70.040000000000006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s v="photography"/>
    <x v="3"/>
    <n v="250"/>
    <n v="66.02"/>
    <x v="284"/>
    <d v="2015-08-27T19:15:10"/>
    <x v="4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s v="theater"/>
    <x v="9"/>
    <n v="120"/>
    <n v="92.39"/>
    <x v="285"/>
    <d v="2014-12-06T22:57:29"/>
    <x v="2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s v="theater"/>
    <x v="9"/>
    <n v="120"/>
    <n v="233.9"/>
    <x v="286"/>
    <d v="2014-11-26T14:40:40"/>
    <x v="2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s v="film &amp; video"/>
    <x v="8"/>
    <n v="119"/>
    <n v="230.09"/>
    <x v="287"/>
    <d v="2012-09-07T11:24:43"/>
    <x v="3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s v="theater"/>
    <x v="9"/>
    <n v="118"/>
    <n v="170.7"/>
    <x v="288"/>
    <d v="2016-11-11T12:10:53"/>
    <x v="1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s v="film &amp; video"/>
    <x v="8"/>
    <n v="118"/>
    <n v="30.65"/>
    <x v="289"/>
    <d v="2012-09-27T22:54:54"/>
    <x v="3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s v="film &amp; video"/>
    <x v="8"/>
    <n v="117"/>
    <n v="59.25"/>
    <x v="290"/>
    <d v="2015-11-13T15:18:38"/>
    <x v="4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s v="theater"/>
    <x v="9"/>
    <n v="116"/>
    <n v="95.37"/>
    <x v="291"/>
    <d v="2016-10-14T23:00:00"/>
    <x v="1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s v="technology"/>
    <x v="1"/>
    <n v="83"/>
    <n v="301.94"/>
    <x v="292"/>
    <d v="2016-06-20T18:59:00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s v="technology"/>
    <x v="0"/>
    <n v="288"/>
    <n v="47.47"/>
    <x v="293"/>
    <d v="2015-06-25T19:00:00"/>
    <x v="4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s v="games"/>
    <x v="5"/>
    <n v="103"/>
    <n v="148.08000000000001"/>
    <x v="294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s v="film &amp; video"/>
    <x v="8"/>
    <n v="115"/>
    <n v="129.82"/>
    <x v="295"/>
    <d v="2016-09-11T03:59:00"/>
    <x v="1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s v="technology"/>
    <x v="4"/>
    <n v="115"/>
    <n v="120.31"/>
    <x v="296"/>
    <d v="2015-08-25T23:52:09"/>
    <x v="4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s v="film &amp; video"/>
    <x v="16"/>
    <n v="100"/>
    <n v="320.45"/>
    <x v="297"/>
    <d v="2016-05-13T03:59:00"/>
    <x v="1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s v="games"/>
    <x v="5"/>
    <n v="285"/>
    <n v="107.05"/>
    <x v="298"/>
    <d v="2016-01-25T16:00:00"/>
    <x v="1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s v="publishing"/>
    <x v="2"/>
    <n v="189"/>
    <n v="64.17"/>
    <x v="299"/>
    <d v="2014-12-20T04:59:0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s v="theater"/>
    <x v="9"/>
    <n v="113"/>
    <n v="50.76"/>
    <x v="300"/>
    <d v="2014-11-05T05:00:00"/>
    <x v="2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s v="music"/>
    <x v="13"/>
    <n v="704"/>
    <n v="39.07"/>
    <x v="301"/>
    <d v="2012-11-01T20:22:48"/>
    <x v="3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s v="theater"/>
    <x v="9"/>
    <n v="351"/>
    <n v="71.239999999999995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s v="film &amp; video"/>
    <x v="8"/>
    <n v="117"/>
    <n v="89.39"/>
    <x v="303"/>
    <d v="2015-10-17T02:00:00"/>
    <x v="4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s v="film &amp; video"/>
    <x v="10"/>
    <n v="56"/>
    <n v="331.54"/>
    <x v="304"/>
    <d v="2015-04-22T22:00:37"/>
    <x v="4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s v="photography"/>
    <x v="3"/>
    <n v="120"/>
    <n v="98.84"/>
    <x v="305"/>
    <d v="2016-01-19T06:37:27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s v="theater"/>
    <x v="9"/>
    <n v="110"/>
    <n v="104.15"/>
    <x v="306"/>
    <d v="2016-10-13T00:00:00"/>
    <x v="1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s v="theater"/>
    <x v="11"/>
    <n v="120"/>
    <n v="85.53"/>
    <x v="307"/>
    <d v="2014-08-15T02:00:00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s v="photography"/>
    <x v="3"/>
    <n v="136"/>
    <n v="95.76"/>
    <x v="308"/>
    <d v="2017-01-03T22:03:39"/>
    <x v="1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s v="theater"/>
    <x v="9"/>
    <n v="109"/>
    <n v="88.59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s v="photography"/>
    <x v="3"/>
    <n v="103"/>
    <n v="148.57"/>
    <x v="310"/>
    <d v="2016-07-14T19:25:40"/>
    <x v="1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s v="film &amp; video"/>
    <x v="8"/>
    <n v="108"/>
    <n v="145.04"/>
    <x v="311"/>
    <d v="2016-05-13T13:40:48"/>
    <x v="1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s v="film &amp; video"/>
    <x v="8"/>
    <n v="157"/>
    <n v="87.69"/>
    <x v="312"/>
    <d v="2017-02-27T02:01:00"/>
    <x v="5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s v="photography"/>
    <x v="3"/>
    <n v="106"/>
    <n v="151.24"/>
    <x v="313"/>
    <d v="2015-09-27T14:20:4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s v="food"/>
    <x v="7"/>
    <n v="106"/>
    <n v="75.5"/>
    <x v="314"/>
    <d v="2015-02-06T15:04:31"/>
    <x v="4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s v="film &amp; video"/>
    <x v="8"/>
    <n v="106"/>
    <n v="111.8"/>
    <x v="315"/>
    <d v="2014-11-21T15:01:41"/>
    <x v="2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s v="food"/>
    <x v="7"/>
    <n v="106"/>
    <n v="211.84"/>
    <x v="316"/>
    <d v="2014-07-17T14:59:06"/>
    <x v="2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s v="technology"/>
    <x v="1"/>
    <n v="106"/>
    <n v="174.03"/>
    <x v="317"/>
    <d v="2015-05-31T15:24:35"/>
    <x v="4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s v="film &amp; video"/>
    <x v="8"/>
    <n v="176"/>
    <n v="91.19"/>
    <x v="318"/>
    <d v="2012-11-02T04:00:00"/>
    <x v="3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s v="publishing"/>
    <x v="17"/>
    <n v="132"/>
    <n v="99.77"/>
    <x v="319"/>
    <d v="2011-12-07T17:53:11"/>
    <x v="6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s v="film &amp; video"/>
    <x v="8"/>
    <n v="101"/>
    <n v="201.22"/>
    <x v="320"/>
    <d v="2014-04-20T16:01:54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s v="technology"/>
    <x v="1"/>
    <n v="29"/>
    <n v="85"/>
    <x v="321"/>
    <d v="2016-06-19T08:10:00"/>
    <x v="1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s v="technology"/>
    <x v="0"/>
    <n v="105"/>
    <n v="346.13"/>
    <x v="322"/>
    <d v="2016-10-20T20:11:55"/>
    <x v="1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s v="technology"/>
    <x v="0"/>
    <n v="131"/>
    <n v="546.69000000000005"/>
    <x v="323"/>
    <d v="2016-12-18T18:30:57"/>
    <x v="1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s v="music"/>
    <x v="22"/>
    <n v="105"/>
    <n v="118.7"/>
    <x v="324"/>
    <d v="2012-05-24T18:46:08"/>
    <x v="3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s v="film &amp; video"/>
    <x v="8"/>
    <n v="105"/>
    <n v="104.31"/>
    <x v="325"/>
    <d v="2012-07-30T05:00:00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s v="film &amp; video"/>
    <x v="8"/>
    <n v="174"/>
    <n v="86.14"/>
    <x v="326"/>
    <d v="2015-04-24T05:19:57"/>
    <x v="4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s v="photography"/>
    <x v="3"/>
    <n v="159"/>
    <n v="102.86"/>
    <x v="327"/>
    <d v="2016-10-20T11:05:13"/>
    <x v="1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s v="theater"/>
    <x v="19"/>
    <n v="103"/>
    <n v="175.51"/>
    <x v="328"/>
    <d v="2015-05-09T03:59:00"/>
    <x v="4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s v="music"/>
    <x v="12"/>
    <n v="129"/>
    <n v="99.38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s v="technology"/>
    <x v="1"/>
    <n v="46"/>
    <n v="136.46"/>
    <x v="330"/>
    <d v="2017-03-14T14:02:35"/>
    <x v="5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s v="film &amp; video"/>
    <x v="8"/>
    <n v="103"/>
    <n v="78.2"/>
    <x v="331"/>
    <d v="2014-02-22T01:08:24"/>
    <x v="2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s v="music"/>
    <x v="15"/>
    <n v="213"/>
    <n v="38.18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s v="food"/>
    <x v="7"/>
    <n v="102"/>
    <n v="115.69"/>
    <x v="333"/>
    <d v="2014-06-11T13:44:03"/>
    <x v="2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s v="food"/>
    <x v="7"/>
    <n v="254"/>
    <n v="47.38"/>
    <x v="334"/>
    <d v="2015-06-14T18:45:37"/>
    <x v="4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s v="film &amp; video"/>
    <x v="8"/>
    <n v="102"/>
    <n v="85.34"/>
    <x v="335"/>
    <d v="2011-04-24T23:02:18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s v="theater"/>
    <x v="11"/>
    <n v="102"/>
    <n v="119.19"/>
    <x v="336"/>
    <d v="2014-11-05T18:48:44"/>
    <x v="2"/>
    <x v="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s v="film &amp; video"/>
    <x v="8"/>
    <n v="105"/>
    <n v="84.02"/>
    <x v="337"/>
    <d v="2014-11-14T05:12:00"/>
    <x v="2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s v="film &amp; video"/>
    <x v="8"/>
    <n v="101"/>
    <n v="200.89"/>
    <x v="338"/>
    <d v="2012-08-22T18:32:14"/>
    <x v="3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s v="games"/>
    <x v="18"/>
    <n v="5"/>
    <n v="267.81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s v="technology"/>
    <x v="1"/>
    <n v="101"/>
    <n v="239.35"/>
    <x v="340"/>
    <d v="2014-12-13T00:25:11"/>
    <x v="2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s v="theater"/>
    <x v="9"/>
    <n v="100"/>
    <n v="115.08"/>
    <x v="341"/>
    <d v="2016-08-24T06:41:21"/>
    <x v="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s v="games"/>
    <x v="5"/>
    <n v="496"/>
    <n v="25.09"/>
    <x v="342"/>
    <d v="2014-07-19T03:00:00"/>
    <x v="2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s v="technology"/>
    <x v="1"/>
    <n v="49"/>
    <n v="176.36"/>
    <x v="343"/>
    <d v="2017-03-03T13:51:19"/>
    <x v="5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s v="film &amp; video"/>
    <x v="23"/>
    <n v="25"/>
    <n v="725.03"/>
    <x v="344"/>
    <d v="2015-12-29T11:46:41"/>
    <x v="4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s v="games"/>
    <x v="5"/>
    <n v="272"/>
    <n v="98.41"/>
    <x v="345"/>
    <d v="2016-08-06T07:52:18"/>
    <x v="1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s v="film &amp; video"/>
    <x v="8"/>
    <n v="111"/>
    <n v="42.52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s v="theater"/>
    <x v="11"/>
    <n v="106"/>
    <n v="251.74"/>
    <x v="347"/>
    <d v="2016-10-01T03:59:00"/>
    <x v="1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s v="music"/>
    <x v="15"/>
    <n v="162"/>
    <n v="62.52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s v="games"/>
    <x v="5"/>
    <n v="243"/>
    <n v="82.15"/>
    <x v="349"/>
    <d v="2016-10-29T19:00:00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s v="photography"/>
    <x v="3"/>
    <n v="162"/>
    <n v="39.51"/>
    <x v="350"/>
    <d v="2014-12-06T06:00:00"/>
    <x v="2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s v="photography"/>
    <x v="3"/>
    <n v="484"/>
    <n v="82.32"/>
    <x v="351"/>
    <d v="2016-02-15T15:00:00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s v="technology"/>
    <x v="0"/>
    <n v="127"/>
    <n v="117.6"/>
    <x v="352"/>
    <d v="2014-09-16T10:18:54"/>
    <x v="2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s v="technology"/>
    <x v="1"/>
    <n v="7"/>
    <n v="177.39"/>
    <x v="353"/>
    <d v="2014-07-25T03:00:00"/>
    <x v="2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s v="music"/>
    <x v="13"/>
    <n v="119"/>
    <n v="388.98"/>
    <x v="354"/>
    <d v="2016-01-31T13:56:03"/>
    <x v="1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s v="food"/>
    <x v="7"/>
    <n v="102"/>
    <n v="189.76"/>
    <x v="355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s v="theater"/>
    <x v="11"/>
    <n v="118"/>
    <n v="110.35"/>
    <x v="356"/>
    <d v="2014-11-07T00:15:55"/>
    <x v="2"/>
    <x v="1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s v="technology"/>
    <x v="0"/>
    <n v="585"/>
    <n v="222.99"/>
    <x v="357"/>
    <d v="2012-08-13T03:00:00"/>
    <x v="3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s v="theater"/>
    <x v="9"/>
    <n v="106"/>
    <n v="146.44999999999999"/>
    <x v="358"/>
    <d v="2014-08-20T20:24:03"/>
    <x v="2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s v="photography"/>
    <x v="3"/>
    <n v="125"/>
    <n v="95.83"/>
    <x v="359"/>
    <d v="2014-12-23T00:00:00"/>
    <x v="2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s v="photography"/>
    <x v="3"/>
    <n v="105"/>
    <n v="61.56"/>
    <x v="360"/>
    <d v="2017-02-06T14:23:31"/>
    <x v="5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s v="theater"/>
    <x v="9"/>
    <n v="319"/>
    <n v="131.38"/>
    <x v="361"/>
    <d v="2016-07-13T21:29:42"/>
    <x v="1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s v="technology"/>
    <x v="4"/>
    <n v="115"/>
    <n v="80.19"/>
    <x v="362"/>
    <d v="2015-08-30T04:03:47"/>
    <x v="4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s v="games"/>
    <x v="5"/>
    <n v="412"/>
    <n v="44.06"/>
    <x v="363"/>
    <d v="2016-10-25T17:00:00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s v="technology"/>
    <x v="0"/>
    <n v="2260300"/>
    <n v="138.66999999999999"/>
    <x v="364"/>
    <d v="2016-10-13T21:59:00"/>
    <x v="1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s v="film &amp; video"/>
    <x v="8"/>
    <n v="101"/>
    <n v="216.75"/>
    <x v="365"/>
    <d v="2015-07-23T06:46:37"/>
    <x v="4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s v="film &amp; video"/>
    <x v="8"/>
    <n v="112"/>
    <n v="58.54"/>
    <x v="366"/>
    <d v="2015-01-06T18:45:47"/>
    <x v="2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s v="music"/>
    <x v="15"/>
    <n v="102"/>
    <n v="140.86000000000001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s v="film &amp; video"/>
    <x v="16"/>
    <n v="112"/>
    <n v="148.97"/>
    <x v="368"/>
    <d v="2014-11-16T04:57:13"/>
    <x v="2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s v="photography"/>
    <x v="3"/>
    <n v="101"/>
    <n v="67.84"/>
    <x v="369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s v="photography"/>
    <x v="3"/>
    <n v="148"/>
    <n v="207.62"/>
    <x v="370"/>
    <d v="2016-11-24T02:00:00"/>
    <x v="1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s v="photography"/>
    <x v="3"/>
    <n v="112"/>
    <n v="116.21"/>
    <x v="371"/>
    <d v="2016-11-10T05:15:09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s v="technology"/>
    <x v="24"/>
    <n v="63"/>
    <n v="128.62"/>
    <x v="372"/>
    <d v="2016-07-05T04:59:00"/>
    <x v="1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s v="games"/>
    <x v="5"/>
    <n v="110"/>
    <n v="55.96"/>
    <x v="373"/>
    <d v="2016-09-07T02:00:00"/>
    <x v="1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s v="theater"/>
    <x v="11"/>
    <n v="110"/>
    <n v="92.04"/>
    <x v="374"/>
    <d v="2016-05-01T17:55:58"/>
    <x v="1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s v="theater"/>
    <x v="11"/>
    <n v="104"/>
    <n v="81.13"/>
    <x v="375"/>
    <d v="2015-06-12T02:00:00"/>
    <x v="4"/>
    <x v="8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s v="music"/>
    <x v="15"/>
    <n v="122"/>
    <n v="64.37"/>
    <x v="376"/>
    <d v="2017-02-10T05:00:00"/>
    <x v="5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s v="technology"/>
    <x v="4"/>
    <n v="146"/>
    <n v="47.06"/>
    <x v="377"/>
    <d v="2015-05-21T17:56:28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s v="photography"/>
    <x v="3"/>
    <n v="104"/>
    <n v="79.97"/>
    <x v="378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s v="theater"/>
    <x v="9"/>
    <n v="109"/>
    <n v="92.13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s v="music"/>
    <x v="12"/>
    <n v="120"/>
    <n v="88.15"/>
    <x v="380"/>
    <d v="2011-03-01T20:00:00"/>
    <x v="6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s v="film &amp; video"/>
    <x v="8"/>
    <n v="108"/>
    <n v="65.3"/>
    <x v="381"/>
    <d v="2012-11-10T01:46:06"/>
    <x v="3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s v="photography"/>
    <x v="3"/>
    <n v="124"/>
    <n v="110.39"/>
    <x v="382"/>
    <d v="2017-02-14T22:59:00"/>
    <x v="5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s v="photography"/>
    <x v="3"/>
    <n v="180"/>
    <n v="96.38"/>
    <x v="383"/>
    <d v="2016-08-06T18:00:00"/>
    <x v="1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s v="theater"/>
    <x v="11"/>
    <n v="108"/>
    <n v="106.8"/>
    <x v="384"/>
    <d v="2014-11-20T07:59:58"/>
    <x v="2"/>
    <x v="1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s v="film &amp; video"/>
    <x v="8"/>
    <n v="107"/>
    <n v="97.64"/>
    <x v="385"/>
    <d v="2012-06-07T14:55:00"/>
    <x v="3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s v="film &amp; video"/>
    <x v="8"/>
    <n v="119"/>
    <n v="89.96"/>
    <x v="386"/>
    <d v="2012-09-03T18:02:14"/>
    <x v="3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s v="technology"/>
    <x v="6"/>
    <n v="43"/>
    <n v="215.96"/>
    <x v="387"/>
    <d v="2016-06-23T16:06:23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s v="film &amp; video"/>
    <x v="8"/>
    <n v="107"/>
    <n v="224.85"/>
    <x v="388"/>
    <d v="2016-12-14T12:00:00"/>
    <x v="1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s v="technology"/>
    <x v="24"/>
    <n v="107"/>
    <n v="267"/>
    <x v="389"/>
    <d v="2015-08-21T17:55:13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s v="film &amp; video"/>
    <x v="8"/>
    <n v="107"/>
    <n v="134.91"/>
    <x v="390"/>
    <d v="2015-12-22T23:00:00"/>
    <x v="4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s v="technology"/>
    <x v="1"/>
    <n v="47"/>
    <n v="53.25"/>
    <x v="391"/>
    <d v="2015-02-04T23:22:29"/>
    <x v="4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s v="photography"/>
    <x v="3"/>
    <n v="65"/>
    <n v="170.63"/>
    <x v="392"/>
    <d v="2014-10-24T23:26:00"/>
    <x v="2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s v="games"/>
    <x v="18"/>
    <n v="28"/>
    <n v="370.95"/>
    <x v="393"/>
    <d v="2016-12-23T07:59:00"/>
    <x v="1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s v="technology"/>
    <x v="24"/>
    <n v="105"/>
    <n v="373.56"/>
    <x v="394"/>
    <d v="2015-09-04T15:00:00"/>
    <x v="4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s v="technology"/>
    <x v="4"/>
    <n v="104"/>
    <n v="64.930000000000007"/>
    <x v="395"/>
    <d v="2012-04-29T01:13:43"/>
    <x v="3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s v="film &amp; video"/>
    <x v="8"/>
    <n v="104"/>
    <n v="138.80000000000001"/>
    <x v="396"/>
    <d v="2012-01-01T07:59:00"/>
    <x v="6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s v="music"/>
    <x v="25"/>
    <n v="104"/>
    <n v="266.08999999999997"/>
    <x v="397"/>
    <d v="2014-12-01T19:59:0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s v="music"/>
    <x v="15"/>
    <n v="138"/>
    <n v="98.99"/>
    <x v="398"/>
    <d v="2012-12-15T15:36:17"/>
    <x v="3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s v="games"/>
    <x v="5"/>
    <n v="106"/>
    <n v="206.31"/>
    <x v="399"/>
    <d v="2015-06-27T15:22:48"/>
    <x v="4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s v="film &amp; video"/>
    <x v="8"/>
    <n v="114"/>
    <n v="101.83"/>
    <x v="400"/>
    <d v="2011-06-01T04:59:00"/>
    <x v="6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s v="technology"/>
    <x v="1"/>
    <n v="82"/>
    <n v="216.34"/>
    <x v="401"/>
    <d v="2016-02-18T17:00:27"/>
    <x v="1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s v="photography"/>
    <x v="3"/>
    <n v="111"/>
    <n v="97.11"/>
    <x v="402"/>
    <d v="2014-06-27T14:44:41"/>
    <x v="2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s v="games"/>
    <x v="5"/>
    <n v="157"/>
    <n v="67.97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s v="music"/>
    <x v="15"/>
    <n v="109"/>
    <n v="99.16"/>
    <x v="404"/>
    <d v="2016-04-16T00:00:00"/>
    <x v="1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s v="photography"/>
    <x v="3"/>
    <n v="146"/>
    <n v="91.88"/>
    <x v="405"/>
    <d v="2015-10-02T23:03:00"/>
    <x v="4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s v="theater"/>
    <x v="11"/>
    <n v="102"/>
    <n v="177.09"/>
    <x v="406"/>
    <d v="2016-09-08T03:45:00"/>
    <x v="1"/>
    <x v="1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s v="music"/>
    <x v="25"/>
    <n v="113"/>
    <n v="109.96"/>
    <x v="407"/>
    <d v="2013-02-24T04:59:00"/>
    <x v="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s v="publishing"/>
    <x v="17"/>
    <n v="101"/>
    <n v="168.78"/>
    <x v="408"/>
    <d v="2016-02-12T17:45:44"/>
    <x v="1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s v="film &amp; video"/>
    <x v="16"/>
    <n v="109"/>
    <n v="199.9"/>
    <x v="409"/>
    <d v="2014-09-26T15:03:09"/>
    <x v="2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s v="film &amp; video"/>
    <x v="8"/>
    <n v="101"/>
    <n v="141.75"/>
    <x v="410"/>
    <d v="2015-05-01T03:59:00"/>
    <x v="4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s v="film &amp; video"/>
    <x v="8"/>
    <n v="101"/>
    <n v="104.26"/>
    <x v="411"/>
    <d v="2011-12-18T00:59:00"/>
    <x v="6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s v="theater"/>
    <x v="11"/>
    <n v="101"/>
    <n v="182.91"/>
    <x v="412"/>
    <d v="2016-12-28T22:00:33"/>
    <x v="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s v="publishing"/>
    <x v="17"/>
    <n v="100"/>
    <n v="143.36000000000001"/>
    <x v="413"/>
    <d v="2015-12-13T15:01:52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s v="music"/>
    <x v="15"/>
    <n v="100"/>
    <n v="417.33"/>
    <x v="414"/>
    <d v="2014-05-09T22:00:00"/>
    <x v="2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s v="film &amp; video"/>
    <x v="16"/>
    <n v="100"/>
    <n v="606.82000000000005"/>
    <x v="415"/>
    <d v="2015-09-14T21:00:00"/>
    <x v="4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s v="theater"/>
    <x v="11"/>
    <n v="100"/>
    <n v="168.25"/>
    <x v="416"/>
    <d v="2015-03-22T22:35:47"/>
    <x v="4"/>
    <x v="12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s v="games"/>
    <x v="5"/>
    <n v="153"/>
    <n v="135.59"/>
    <x v="417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s v="film &amp; video"/>
    <x v="16"/>
    <n v="142"/>
    <n v="117.51"/>
    <x v="418"/>
    <d v="2014-12-28T15:20:26"/>
    <x v="2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s v="technology"/>
    <x v="1"/>
    <n v="2"/>
    <n v="3304"/>
    <x v="419"/>
    <d v="2017-03-15T00:26:00"/>
    <x v="5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s v="games"/>
    <x v="18"/>
    <n v="7"/>
    <n v="63.57"/>
    <x v="420"/>
    <d v="2013-02-04T20:29:34"/>
    <x v="3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s v="technology"/>
    <x v="1"/>
    <n v="40"/>
    <n v="99.86"/>
    <x v="421"/>
    <d v="2016-11-18T15:43:32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s v="photography"/>
    <x v="3"/>
    <n v="559"/>
    <n v="58.38"/>
    <x v="422"/>
    <d v="2017-02-05T16:25:39"/>
    <x v="5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s v="games"/>
    <x v="5"/>
    <n v="108"/>
    <n v="60.82"/>
    <x v="423"/>
    <d v="2016-02-12T04:59:00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s v="technology"/>
    <x v="1"/>
    <n v="26"/>
    <n v="150.65"/>
    <x v="424"/>
    <d v="2014-09-17T12:02:11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s v="technology"/>
    <x v="1"/>
    <n v="39"/>
    <n v="113.63"/>
    <x v="425"/>
    <d v="2015-01-19T04:11:05"/>
    <x v="2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s v="games"/>
    <x v="5"/>
    <n v="104"/>
    <n v="50.85"/>
    <x v="426"/>
    <d v="2015-07-29T15:59:25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s v="technology"/>
    <x v="0"/>
    <n v="193"/>
    <n v="63.05"/>
    <x v="427"/>
    <d v="2014-05-13T18:43:56"/>
    <x v="2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s v="technology"/>
    <x v="1"/>
    <n v="38"/>
    <n v="158.63999999999999"/>
    <x v="428"/>
    <d v="2016-06-04T15:41:12"/>
    <x v="1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s v="photography"/>
    <x v="3"/>
    <n v="101"/>
    <n v="135.66999999999999"/>
    <x v="429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s v="film &amp; video"/>
    <x v="8"/>
    <n v="103"/>
    <n v="91.48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s v="technology"/>
    <x v="1"/>
    <n v="126"/>
    <n v="190.45"/>
    <x v="431"/>
    <d v="2015-12-23T20:17:52"/>
    <x v="4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s v="games"/>
    <x v="5"/>
    <n v="377"/>
    <n v="65"/>
    <x v="432"/>
    <d v="2016-10-16T20:30:00"/>
    <x v="1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s v="games"/>
    <x v="5"/>
    <n v="1867"/>
    <n v="90.64"/>
    <x v="433"/>
    <d v="2016-12-08T19:18:56"/>
    <x v="1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s v="film &amp; video"/>
    <x v="8"/>
    <n v="101"/>
    <n v="90.62"/>
    <x v="434"/>
    <d v="2011-09-08T03:00:00"/>
    <x v="6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s v="theater"/>
    <x v="9"/>
    <n v="104"/>
    <n v="125.98"/>
    <x v="435"/>
    <d v="2016-05-03T23:00:00"/>
    <x v="1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s v="photography"/>
    <x v="3"/>
    <n v="103"/>
    <n v="111.53"/>
    <x v="436"/>
    <d v="2014-12-19T04:00:00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s v="music"/>
    <x v="15"/>
    <n v="124"/>
    <n v="67.67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s v="photography"/>
    <x v="3"/>
    <n v="109"/>
    <n v="159.24"/>
    <x v="438"/>
    <d v="2016-10-06T14:00:00"/>
    <x v="1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s v="music"/>
    <x v="12"/>
    <n v="101"/>
    <n v="109.11"/>
    <x v="439"/>
    <d v="2014-08-08T18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s v="theater"/>
    <x v="9"/>
    <n v="121"/>
    <n v="80.459999999999994"/>
    <x v="440"/>
    <d v="2014-05-27T03:00:00"/>
    <x v="2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s v="technology"/>
    <x v="24"/>
    <n v="103"/>
    <n v="174.04"/>
    <x v="441"/>
    <d v="2015-12-09T06:59:00"/>
    <x v="4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s v="film &amp; video"/>
    <x v="8"/>
    <n v="139"/>
    <n v="65.760000000000005"/>
    <x v="442"/>
    <d v="2013-03-16T18:27:47"/>
    <x v="0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s v="photography"/>
    <x v="3"/>
    <n v="278"/>
    <n v="67.16"/>
    <x v="443"/>
    <d v="2014-06-10T08:33:00"/>
    <x v="2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s v="technology"/>
    <x v="4"/>
    <n v="224"/>
    <n v="58.93"/>
    <x v="444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s v="film &amp; video"/>
    <x v="8"/>
    <n v="179"/>
    <n v="73.34"/>
    <x v="445"/>
    <d v="2010-11-17T06:24:20"/>
    <x v="7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s v="film &amp; video"/>
    <x v="8"/>
    <n v="123"/>
    <n v="99.86"/>
    <x v="446"/>
    <d v="2015-05-20T22:39:50"/>
    <x v="4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s v="film &amp; video"/>
    <x v="8"/>
    <n v="105"/>
    <n v="80.2"/>
    <x v="447"/>
    <d v="2010-08-11T15:59:00"/>
    <x v="7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s v="technology"/>
    <x v="4"/>
    <n v="355"/>
    <n v="89.1"/>
    <x v="448"/>
    <d v="2014-02-27T23:00:00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s v="photography"/>
    <x v="3"/>
    <n v="118"/>
    <n v="180.41"/>
    <x v="449"/>
    <d v="2014-11-26T01:15:00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s v="technology"/>
    <x v="1"/>
    <n v="70"/>
    <n v="382.39"/>
    <x v="450"/>
    <d v="2016-10-01T14:58:37"/>
    <x v="1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s v="technology"/>
    <x v="1"/>
    <n v="25"/>
    <n v="89.6"/>
    <x v="451"/>
    <d v="2016-11-12T05:00:00"/>
    <x v="1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s v="music"/>
    <x v="15"/>
    <n v="117"/>
    <n v="133.93"/>
    <x v="452"/>
    <d v="2015-04-25T00:00:00"/>
    <x v="4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s v="music"/>
    <x v="15"/>
    <n v="100"/>
    <n v="224.13"/>
    <x v="453"/>
    <d v="2015-05-04T04:01:00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s v="theater"/>
    <x v="11"/>
    <n v="116"/>
    <n v="71.489999999999995"/>
    <x v="454"/>
    <d v="2014-08-04T15:59:33"/>
    <x v="2"/>
    <x v="1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s v="film &amp; video"/>
    <x v="8"/>
    <n v="116"/>
    <n v="116.86"/>
    <x v="455"/>
    <d v="2012-05-03T16:31:12"/>
    <x v="3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s v="photography"/>
    <x v="3"/>
    <n v="104"/>
    <n v="123.38"/>
    <x v="456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s v="music"/>
    <x v="12"/>
    <n v="116"/>
    <n v="152.54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s v="music"/>
    <x v="12"/>
    <n v="145"/>
    <n v="70.53"/>
    <x v="458"/>
    <d v="2012-12-15T18:52:0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s v="technology"/>
    <x v="0"/>
    <n v="182"/>
    <n v="143.97999999999999"/>
    <x v="459"/>
    <d v="2016-11-10T13:37:07"/>
    <x v="1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s v="publishing"/>
    <x v="2"/>
    <n v="108"/>
    <n v="69.599999999999994"/>
    <x v="460"/>
    <d v="2016-01-12T05:00:00"/>
    <x v="4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s v="technology"/>
    <x v="4"/>
    <n v="172"/>
    <n v="58.42"/>
    <x v="461"/>
    <d v="2015-01-09T03:26:10"/>
    <x v="2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s v="music"/>
    <x v="12"/>
    <n v="107"/>
    <n v="89.9"/>
    <x v="462"/>
    <d v="2012-09-10T03:55:00"/>
    <x v="3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s v="technology"/>
    <x v="4"/>
    <n v="11"/>
    <n v="112.86"/>
    <x v="463"/>
    <d v="2017-03-12T19:00:00"/>
    <x v="5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s v="film &amp; video"/>
    <x v="8"/>
    <n v="114"/>
    <n v="108.01"/>
    <x v="464"/>
    <d v="2014-12-11T04:59:00"/>
    <x v="2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s v="film &amp; video"/>
    <x v="8"/>
    <n v="170"/>
    <n v="90.58"/>
    <x v="465"/>
    <d v="2015-10-14T12:00:21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s v="technology"/>
    <x v="1"/>
    <n v="6"/>
    <n v="182.62"/>
    <x v="466"/>
    <d v="2016-09-13T07:05:00"/>
    <x v="1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s v="technology"/>
    <x v="0"/>
    <n v="674"/>
    <n v="70.849999999999994"/>
    <x v="467"/>
    <d v="2012-11-18T01:17:24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s v="technology"/>
    <x v="0"/>
    <n v="140"/>
    <n v="95.49"/>
    <x v="468"/>
    <d v="2014-12-31T21:08:08"/>
    <x v="2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s v="photography"/>
    <x v="3"/>
    <n v="102"/>
    <n v="165.35"/>
    <x v="469"/>
    <d v="2015-05-31T14:45:27"/>
    <x v="4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s v="music"/>
    <x v="15"/>
    <n v="111"/>
    <n v="127.98"/>
    <x v="470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s v="photography"/>
    <x v="3"/>
    <n v="104"/>
    <n v="48.04"/>
    <x v="471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s v="film &amp; video"/>
    <x v="8"/>
    <n v="110"/>
    <n v="70"/>
    <x v="472"/>
    <d v="2016-09-03T01:00:00"/>
    <x v="1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s v="theater"/>
    <x v="9"/>
    <n v="110"/>
    <n v="128.91"/>
    <x v="473"/>
    <d v="2015-04-16T02:50:00"/>
    <x v="4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s v="theater"/>
    <x v="11"/>
    <n v="110"/>
    <n v="99.79"/>
    <x v="474"/>
    <d v="2015-11-12T02:31:00"/>
    <x v="4"/>
    <x v="1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s v="film &amp; video"/>
    <x v="8"/>
    <n v="109"/>
    <n v="121.28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s v="theater"/>
    <x v="11"/>
    <n v="109"/>
    <n v="139.24"/>
    <x v="476"/>
    <d v="2017-03-16T18:49:01"/>
    <x v="5"/>
    <x v="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s v="technology"/>
    <x v="0"/>
    <n v="108"/>
    <n v="90.18"/>
    <x v="477"/>
    <d v="2015-06-13T16:25:1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s v="music"/>
    <x v="15"/>
    <n v="295"/>
    <n v="92.1"/>
    <x v="478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s v="photography"/>
    <x v="3"/>
    <n v="108"/>
    <n v="462.86"/>
    <x v="479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s v="photography"/>
    <x v="3"/>
    <n v="101"/>
    <n v="39.92"/>
    <x v="480"/>
    <d v="2014-07-19T09:14:38"/>
    <x v="2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s v="film &amp; video"/>
    <x v="8"/>
    <n v="108"/>
    <n v="117.85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s v="film &amp; video"/>
    <x v="8"/>
    <n v="107"/>
    <n v="81.63"/>
    <x v="482"/>
    <d v="2012-07-07T13:33:26"/>
    <x v="3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s v="games"/>
    <x v="5"/>
    <n v="114"/>
    <n v="68.11"/>
    <x v="483"/>
    <d v="2016-12-02T07:00:00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s v="technology"/>
    <x v="24"/>
    <n v="159"/>
    <n v="77.33"/>
    <x v="484"/>
    <d v="2015-09-25T21:00:00"/>
    <x v="4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s v="music"/>
    <x v="15"/>
    <n v="106"/>
    <n v="38.54"/>
    <x v="485"/>
    <d v="2012-09-04T13:29:07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s v="games"/>
    <x v="5"/>
    <n v="636"/>
    <n v="94.1"/>
    <x v="486"/>
    <d v="2016-06-19T23:00:00"/>
    <x v="1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s v="technology"/>
    <x v="1"/>
    <n v="40"/>
    <n v="152.41"/>
    <x v="487"/>
    <d v="2017-03-13T03:40:05"/>
    <x v="5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s v="technology"/>
    <x v="4"/>
    <n v="105"/>
    <n v="205.3"/>
    <x v="488"/>
    <d v="2015-12-01T20:01:01"/>
    <x v="4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s v="theater"/>
    <x v="9"/>
    <n v="105"/>
    <n v="63.23"/>
    <x v="489"/>
    <d v="2017-01-19T15:57:51"/>
    <x v="1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s v="games"/>
    <x v="5"/>
    <n v="524"/>
    <n v="44.17"/>
    <x v="490"/>
    <d v="2014-10-02T21:37:05"/>
    <x v="2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s v="film &amp; video"/>
    <x v="8"/>
    <n v="105"/>
    <n v="67.77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s v="theater"/>
    <x v="11"/>
    <n v="101"/>
    <n v="54.91"/>
    <x v="492"/>
    <d v="2016-03-15T21:00:00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s v="theater"/>
    <x v="11"/>
    <n v="105"/>
    <n v="327.08"/>
    <x v="493"/>
    <d v="2015-11-01T23:00:00"/>
    <x v="4"/>
    <x v="1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s v="theater"/>
    <x v="9"/>
    <n v="157"/>
    <n v="146.69"/>
    <x v="494"/>
    <d v="2015-06-21T20:04:09"/>
    <x v="4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s v="theater"/>
    <x v="11"/>
    <n v="105"/>
    <n v="89.59"/>
    <x v="495"/>
    <d v="2016-12-22T14:59:12"/>
    <x v="1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s v="technology"/>
    <x v="0"/>
    <n v="157"/>
    <n v="36.97"/>
    <x v="496"/>
    <d v="2014-10-01T00:00:00"/>
    <x v="2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s v="photography"/>
    <x v="3"/>
    <n v="112"/>
    <n v="75.98"/>
    <x v="497"/>
    <d v="2015-11-18T15:00:04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s v="music"/>
    <x v="15"/>
    <n v="112"/>
    <n v="85.05"/>
    <x v="498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s v="music"/>
    <x v="12"/>
    <n v="104"/>
    <n v="78.03"/>
    <x v="499"/>
    <d v="2009-12-09T18:24:00"/>
    <x v="8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s v="theater"/>
    <x v="19"/>
    <n v="104"/>
    <n v="135.63"/>
    <x v="500"/>
    <d v="2016-03-26T16:39:00"/>
    <x v="1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s v="film &amp; video"/>
    <x v="8"/>
    <n v="104"/>
    <n v="239.94"/>
    <x v="501"/>
    <d v="2014-02-28T14:33:19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s v="music"/>
    <x v="15"/>
    <n v="156"/>
    <n v="117.23"/>
    <x v="502"/>
    <d v="2012-10-12T20:37:41"/>
    <x v="3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s v="photography"/>
    <x v="3"/>
    <n v="104"/>
    <n v="111.18"/>
    <x v="503"/>
    <d v="2015-08-25T15:05:12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s v="theater"/>
    <x v="11"/>
    <n v="104"/>
    <n v="199.17"/>
    <x v="504"/>
    <d v="2015-10-08T00:32:52"/>
    <x v="4"/>
    <x v="13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s v="photography"/>
    <x v="3"/>
    <n v="155"/>
    <n v="207.07"/>
    <x v="505"/>
    <d v="2016-03-24T16:01:04"/>
    <x v="1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s v="photography"/>
    <x v="3"/>
    <n v="172"/>
    <n v="174.21"/>
    <x v="506"/>
    <d v="2015-11-01T03:00:00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s v="theater"/>
    <x v="11"/>
    <n v="103"/>
    <n v="85.53"/>
    <x v="507"/>
    <d v="2016-07-01T08:20:51"/>
    <x v="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s v="theater"/>
    <x v="11"/>
    <n v="154"/>
    <n v="106.5"/>
    <x v="508"/>
    <d v="2015-11-06T13:00:09"/>
    <x v="4"/>
    <x v="1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s v="film &amp; video"/>
    <x v="8"/>
    <n v="119"/>
    <n v="61.5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s v="technology"/>
    <x v="1"/>
    <n v="15"/>
    <n v="530.69000000000005"/>
    <x v="510"/>
    <d v="2014-09-18T02:00:00"/>
    <x v="2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s v="theater"/>
    <x v="11"/>
    <n v="102"/>
    <n v="127.79"/>
    <x v="511"/>
    <d v="2015-11-14T17:49:31"/>
    <x v="4"/>
    <x v="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s v="theater"/>
    <x v="11"/>
    <n v="102"/>
    <n v="136.85"/>
    <x v="512"/>
    <d v="2017-02-24T13:48:00"/>
    <x v="5"/>
    <x v="1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s v="music"/>
    <x v="15"/>
    <n v="102"/>
    <n v="88.04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s v="theater"/>
    <x v="11"/>
    <n v="102"/>
    <n v="53.18"/>
    <x v="514"/>
    <d v="2015-07-17T18:11:00"/>
    <x v="4"/>
    <x v="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s v="film &amp; video"/>
    <x v="16"/>
    <n v="102"/>
    <n v="221.52"/>
    <x v="515"/>
    <d v="2015-04-25T19:59:22"/>
    <x v="4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s v="photography"/>
    <x v="3"/>
    <n v="61"/>
    <n v="109.94"/>
    <x v="516"/>
    <d v="2015-08-10T06:59:00"/>
    <x v="4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s v="film &amp; video"/>
    <x v="8"/>
    <n v="305"/>
    <n v="68.489999999999995"/>
    <x v="517"/>
    <d v="2010-12-18T09:43:25"/>
    <x v="7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s v="theater"/>
    <x v="11"/>
    <n v="102"/>
    <n v="125.12"/>
    <x v="518"/>
    <d v="2016-08-15T20:09:42"/>
    <x v="1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s v="food"/>
    <x v="7"/>
    <n v="102"/>
    <n v="149.31"/>
    <x v="519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s v="music"/>
    <x v="15"/>
    <n v="102"/>
    <n v="67.39"/>
    <x v="520"/>
    <d v="2014-02-24T16:25:07"/>
    <x v="2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s v="publishing"/>
    <x v="2"/>
    <n v="101"/>
    <n v="44.67"/>
    <x v="521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s v="food"/>
    <x v="7"/>
    <n v="101"/>
    <n v="123.35"/>
    <x v="522"/>
    <d v="2014-06-29T21:31:24"/>
    <x v="2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s v="theater"/>
    <x v="11"/>
    <n v="101"/>
    <n v="256.37"/>
    <x v="523"/>
    <d v="2017-03-12T21:00:00"/>
    <x v="5"/>
    <x v="2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s v="theater"/>
    <x v="11"/>
    <n v="302"/>
    <n v="252.02"/>
    <x v="524"/>
    <d v="2016-05-13T19:04:23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s v="music"/>
    <x v="15"/>
    <n v="101"/>
    <n v="97.99"/>
    <x v="525"/>
    <d v="2012-01-21T08:13:00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s v="theater"/>
    <x v="9"/>
    <n v="191"/>
    <n v="259.95"/>
    <x v="526"/>
    <d v="2014-09-10T04:52:00"/>
    <x v="2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s v="games"/>
    <x v="5"/>
    <n v="537"/>
    <n v="22.12"/>
    <x v="527"/>
    <d v="2016-02-01T14:48:43"/>
    <x v="1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s v="film &amp; video"/>
    <x v="8"/>
    <n v="113"/>
    <n v="73.02"/>
    <x v="528"/>
    <d v="2011-12-20T11:49:50"/>
    <x v="6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s v="film &amp; video"/>
    <x v="16"/>
    <n v="143"/>
    <n v="185.48"/>
    <x v="529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s v="technology"/>
    <x v="1"/>
    <n v="73"/>
    <n v="405.5"/>
    <x v="530"/>
    <d v="2015-10-15T02:30:53"/>
    <x v="4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s v="music"/>
    <x v="15"/>
    <n v="145"/>
    <n v="70.790000000000006"/>
    <x v="531"/>
    <d v="2012-06-14T19:24:11"/>
    <x v="3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s v="theater"/>
    <x v="11"/>
    <n v="111"/>
    <n v="200.69"/>
    <x v="532"/>
    <d v="2014-06-15T18:05:25"/>
    <x v="2"/>
    <x v="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s v="music"/>
    <x v="15"/>
    <n v="144"/>
    <n v="92.55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s v="technology"/>
    <x v="1"/>
    <n v="11"/>
    <n v="51.82"/>
    <x v="534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s v="games"/>
    <x v="18"/>
    <n v="28"/>
    <n v="26.6"/>
    <x v="535"/>
    <d v="2014-12-05T18:30:29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s v="technology"/>
    <x v="0"/>
    <n v="118"/>
    <n v="97.19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s v="film &amp; video"/>
    <x v="8"/>
    <n v="283"/>
    <n v="49.88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s v="film &amp; video"/>
    <x v="16"/>
    <n v="128"/>
    <n v="118.34"/>
    <x v="538"/>
    <d v="2015-08-10T22:17:17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s v="technology"/>
    <x v="0"/>
    <n v="281"/>
    <n v="147.94999999999999"/>
    <x v="539"/>
    <d v="2014-09-24T01:41:37"/>
    <x v="2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s v="technology"/>
    <x v="1"/>
    <n v="47"/>
    <n v="1272.73"/>
    <x v="540"/>
    <d v="2017-02-09T07:16:47"/>
    <x v="5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s v="music"/>
    <x v="15"/>
    <n v="117"/>
    <n v="76.92"/>
    <x v="541"/>
    <d v="2013-09-20T20:17:27"/>
    <x v="0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s v="music"/>
    <x v="15"/>
    <n v="111"/>
    <n v="73.36"/>
    <x v="542"/>
    <d v="2014-03-24T01:22:50"/>
    <x v="2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s v="technology"/>
    <x v="0"/>
    <n v="347"/>
    <n v="29.31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s v="photography"/>
    <x v="3"/>
    <n v="57"/>
    <n v="150.5"/>
    <x v="544"/>
    <d v="2014-10-14T18:43:14"/>
    <x v="2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s v="film &amp; video"/>
    <x v="8"/>
    <n v="114"/>
    <n v="103.22"/>
    <x v="545"/>
    <d v="2015-11-14T07:01:00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s v="games"/>
    <x v="5"/>
    <n v="171"/>
    <n v="25.43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s v="technology"/>
    <x v="26"/>
    <n v="27"/>
    <n v="402.71"/>
    <x v="547"/>
    <d v="2015-11-15T15:13:09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s v="music"/>
    <x v="25"/>
    <n v="109"/>
    <n v="103.68"/>
    <x v="548"/>
    <d v="2015-10-13T23:13:41"/>
    <x v="4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s v="publishing"/>
    <x v="17"/>
    <n v="136"/>
    <n v="59.97"/>
    <x v="549"/>
    <d v="2015-09-05T03:59:00"/>
    <x v="4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s v="games"/>
    <x v="5"/>
    <n v="1357"/>
    <n v="14.37"/>
    <x v="550"/>
    <d v="2015-12-07T16:47:16"/>
    <x v="4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s v="games"/>
    <x v="5"/>
    <n v="271"/>
    <n v="140.97999999999999"/>
    <x v="551"/>
    <d v="2016-04-22T19:49:04"/>
    <x v="1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s v="photography"/>
    <x v="3"/>
    <n v="135"/>
    <n v="79.41"/>
    <x v="552"/>
    <d v="2015-12-20T09:00:00"/>
    <x v="4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s v="music"/>
    <x v="15"/>
    <n v="154"/>
    <n v="70.58"/>
    <x v="553"/>
    <d v="2014-01-06T12:55:40"/>
    <x v="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s v="film &amp; video"/>
    <x v="8"/>
    <n v="105"/>
    <n v="78.66"/>
    <x v="554"/>
    <d v="2012-07-19T21:03:31"/>
    <x v="3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s v="photography"/>
    <x v="3"/>
    <n v="103"/>
    <n v="234.79"/>
    <x v="555"/>
    <d v="2015-12-04T05:00:00"/>
    <x v="4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s v="music"/>
    <x v="15"/>
    <n v="199"/>
    <n v="94.49"/>
    <x v="556"/>
    <d v="2011-01-01T04:59:00"/>
    <x v="7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s v="technology"/>
    <x v="1"/>
    <n v="44"/>
    <n v="174.95"/>
    <x v="557"/>
    <d v="2016-12-14T15:00:23"/>
    <x v="1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s v="publishing"/>
    <x v="17"/>
    <n v="102"/>
    <n v="141.41999999999999"/>
    <x v="558"/>
    <d v="2013-06-11T15:33:26"/>
    <x v="0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s v="food"/>
    <x v="7"/>
    <n v="111"/>
    <n v="74.180000000000007"/>
    <x v="559"/>
    <d v="2014-06-26T15:22:23"/>
    <x v="2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s v="games"/>
    <x v="5"/>
    <n v="147"/>
    <n v="52.7"/>
    <x v="560"/>
    <d v="2015-10-15T09:59:58"/>
    <x v="4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s v="photography"/>
    <x v="3"/>
    <n v="105"/>
    <n v="118.74"/>
    <x v="561"/>
    <d v="2015-06-08T04:00:00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s v="theater"/>
    <x v="11"/>
    <n v="101"/>
    <n v="70.77"/>
    <x v="562"/>
    <d v="2015-03-26T01:03:29"/>
    <x v="4"/>
    <x v="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s v="theater"/>
    <x v="9"/>
    <n v="109"/>
    <n v="84.11"/>
    <x v="563"/>
    <d v="2016-02-02T17:26:38"/>
    <x v="1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s v="technology"/>
    <x v="0"/>
    <n v="262"/>
    <n v="127.32"/>
    <x v="564"/>
    <d v="2012-01-12T01:00:00"/>
    <x v="6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s v="photography"/>
    <x v="3"/>
    <n v="101"/>
    <n v="211.48"/>
    <x v="565"/>
    <d v="2015-06-13T12:09:11"/>
    <x v="4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s v="film &amp; video"/>
    <x v="8"/>
    <n v="104"/>
    <n v="81.849999999999994"/>
    <x v="566"/>
    <d v="2015-03-15T13:32:02"/>
    <x v="4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s v="film &amp; video"/>
    <x v="8"/>
    <n v="132"/>
    <n v="78.58"/>
    <x v="567"/>
    <d v="2014-06-25T10:51:39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s v="film &amp; video"/>
    <x v="8"/>
    <n v="104"/>
    <n v="56.46"/>
    <x v="568"/>
    <d v="2010-09-01T03:44:00"/>
    <x v="7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s v="technology"/>
    <x v="1"/>
    <n v="112"/>
    <n v="367.97"/>
    <x v="569"/>
    <d v="2015-10-15T21:11:08"/>
    <x v="4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s v="film &amp; video"/>
    <x v="27"/>
    <n v="107"/>
    <n v="273.83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s v="technology"/>
    <x v="26"/>
    <n v="21"/>
    <n v="105.93"/>
    <x v="571"/>
    <d v="2015-10-01T04:59:00"/>
    <x v="4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s v="theater"/>
    <x v="11"/>
    <n v="128"/>
    <n v="72.760000000000005"/>
    <x v="572"/>
    <d v="2015-06-11T03:59:00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s v="publishing"/>
    <x v="17"/>
    <n v="128"/>
    <n v="492.31"/>
    <x v="573"/>
    <d v="2015-02-14T14:09:51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s v="theater"/>
    <x v="11"/>
    <n v="128"/>
    <n v="90.74"/>
    <x v="574"/>
    <d v="2015-07-16T00:00:00"/>
    <x v="4"/>
    <x v="17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s v="technology"/>
    <x v="1"/>
    <n v="26"/>
    <n v="133.25"/>
    <x v="575"/>
    <d v="2016-06-28T09:41:35"/>
    <x v="1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s v="theater"/>
    <x v="9"/>
    <n v="120"/>
    <n v="108.24"/>
    <x v="576"/>
    <d v="2014-10-06T16:11:45"/>
    <x v="2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s v="theater"/>
    <x v="11"/>
    <n v="127"/>
    <n v="69.569999999999993"/>
    <x v="577"/>
    <d v="2014-09-19T18:08:12"/>
    <x v="2"/>
    <x v="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s v="film &amp; video"/>
    <x v="8"/>
    <n v="106"/>
    <n v="62.71"/>
    <x v="578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s v="technology"/>
    <x v="0"/>
    <n v="253"/>
    <n v="68.25"/>
    <x v="579"/>
    <d v="2017-01-29T20:34:13"/>
    <x v="1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s v="theater"/>
    <x v="11"/>
    <n v="103"/>
    <n v="93.81"/>
    <x v="580"/>
    <d v="2014-12-22T04:00:00"/>
    <x v="2"/>
    <x v="18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s v="music"/>
    <x v="15"/>
    <n v="100"/>
    <n v="126.81"/>
    <x v="581"/>
    <d v="2012-10-29T07:21:24"/>
    <x v="3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s v="theater"/>
    <x v="11"/>
    <n v="70"/>
    <n v="63.56"/>
    <x v="582"/>
    <d v="2015-02-01T02:54:00"/>
    <x v="2"/>
    <x v="1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s v="technology"/>
    <x v="1"/>
    <n v="31"/>
    <n v="102.02"/>
    <x v="583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s v="music"/>
    <x v="15"/>
    <n v="497"/>
    <n v="51.72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s v="photography"/>
    <x v="3"/>
    <n v="123"/>
    <n v="94.74"/>
    <x v="585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s v="music"/>
    <x v="15"/>
    <n v="124"/>
    <n v="92.54"/>
    <x v="586"/>
    <d v="2011-02-20T23:52:34"/>
    <x v="6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s v="technology"/>
    <x v="0"/>
    <n v="124"/>
    <n v="88.24"/>
    <x v="587"/>
    <d v="2016-01-22T16:59:34"/>
    <x v="4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s v="theater"/>
    <x v="11"/>
    <n v="103"/>
    <n v="62.05"/>
    <x v="588"/>
    <d v="2014-07-03T03:59:00"/>
    <x v="2"/>
    <x v="15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s v="theater"/>
    <x v="11"/>
    <n v="123"/>
    <n v="71.239999999999995"/>
    <x v="589"/>
    <d v="2016-05-13T00:10:08"/>
    <x v="1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s v="theater"/>
    <x v="9"/>
    <n v="246"/>
    <n v="67.7"/>
    <x v="590"/>
    <d v="2012-10-06T23:51:15"/>
    <x v="3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s v="theater"/>
    <x v="11"/>
    <n v="102"/>
    <n v="106.57"/>
    <x v="591"/>
    <d v="2016-01-05T23:55:00"/>
    <x v="4"/>
    <x v="2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s v="theater"/>
    <x v="11"/>
    <n v="102"/>
    <n v="66.59"/>
    <x v="592"/>
    <d v="2014-12-31T00:00:00"/>
    <x v="2"/>
    <x v="2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s v="photography"/>
    <x v="3"/>
    <n v="102"/>
    <n v="103.64"/>
    <x v="593"/>
    <d v="2016-10-23T20:50:40"/>
    <x v="1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s v="theater"/>
    <x v="11"/>
    <n v="122"/>
    <n v="716.35"/>
    <x v="594"/>
    <d v="2016-09-21T03:00:00"/>
    <x v="1"/>
    <x v="3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s v="film &amp; video"/>
    <x v="8"/>
    <n v="101"/>
    <n v="139.83000000000001"/>
    <x v="595"/>
    <d v="2015-07-23T03:11:00"/>
    <x v="4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s v="theater"/>
    <x v="9"/>
    <n v="122"/>
    <n v="109.59"/>
    <x v="596"/>
    <d v="2016-10-31T04:00:0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s v="technology"/>
    <x v="0"/>
    <n v="121"/>
    <n v="55.81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s v="technology"/>
    <x v="4"/>
    <n v="110"/>
    <n v="31.44"/>
    <x v="598"/>
    <d v="2014-04-29T17:06:22"/>
    <x v="2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s v="theater"/>
    <x v="11"/>
    <n v="101"/>
    <n v="60.48"/>
    <x v="599"/>
    <d v="2015-04-04T20:19:17"/>
    <x v="4"/>
    <x v="1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s v="film &amp; video"/>
    <x v="16"/>
    <n v="100"/>
    <n v="169.61"/>
    <x v="600"/>
    <d v="2015-12-16T23:08:04"/>
    <x v="4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s v="music"/>
    <x v="20"/>
    <n v="120"/>
    <n v="63.38"/>
    <x v="601"/>
    <d v="2016-09-24T05:26:27"/>
    <x v="1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s v="film &amp; video"/>
    <x v="16"/>
    <n v="100"/>
    <n v="171.84"/>
    <x v="602"/>
    <d v="2014-06-16T05:30:00"/>
    <x v="2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s v="film &amp; video"/>
    <x v="8"/>
    <n v="107"/>
    <n v="71.900000000000006"/>
    <x v="603"/>
    <d v="2017-02-24T11:58:28"/>
    <x v="5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s v="photography"/>
    <x v="3"/>
    <n v="150"/>
    <n v="55.82"/>
    <x v="604"/>
    <d v="2014-07-16T15:17:46"/>
    <x v="2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s v="film &amp; video"/>
    <x v="16"/>
    <n v="100"/>
    <n v="137.93"/>
    <x v="605"/>
    <d v="2015-10-24T04:14:05"/>
    <x v="4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s v="theater"/>
    <x v="11"/>
    <n v="100"/>
    <n v="1000"/>
    <x v="606"/>
    <d v="2014-09-13T09:37:21"/>
    <x v="2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s v="film &amp; video"/>
    <x v="8"/>
    <n v="124"/>
    <n v="139.53"/>
    <x v="607"/>
    <d v="2014-08-08T00:00:00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s v="theater"/>
    <x v="9"/>
    <n v="120"/>
    <n v="64.16"/>
    <x v="608"/>
    <d v="2015-10-08T07:59:53"/>
    <x v="4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s v="games"/>
    <x v="5"/>
    <n v="141"/>
    <n v="57.93"/>
    <x v="609"/>
    <d v="2012-02-27T16:17:03"/>
    <x v="3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s v="film &amp; video"/>
    <x v="10"/>
    <n v="12"/>
    <n v="314.29000000000002"/>
    <x v="610"/>
    <d v="2014-12-28T15:22:29"/>
    <x v="2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s v="photography"/>
    <x v="3"/>
    <n v="40"/>
    <n v="78.44"/>
    <x v="611"/>
    <d v="2016-07-02T14:25:10"/>
    <x v="1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s v="theater"/>
    <x v="11"/>
    <n v="119"/>
    <n v="125.05"/>
    <x v="612"/>
    <d v="2015-01-02T05:56:28"/>
    <x v="2"/>
    <x v="2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s v="technology"/>
    <x v="1"/>
    <n v="39"/>
    <n v="788.53"/>
    <x v="613"/>
    <d v="2015-01-14T04:00:00"/>
    <x v="2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s v="music"/>
    <x v="15"/>
    <n v="118"/>
    <n v="131.16999999999999"/>
    <x v="614"/>
    <d v="2015-01-24T23:08:15"/>
    <x v="2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s v="technology"/>
    <x v="1"/>
    <n v="147"/>
    <n v="42.89"/>
    <x v="615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s v="theater"/>
    <x v="11"/>
    <n v="100"/>
    <n v="93.98"/>
    <x v="616"/>
    <d v="2014-08-08T13:54:00"/>
    <x v="2"/>
    <x v="2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s v="technology"/>
    <x v="0"/>
    <n v="235"/>
    <n v="64.180000000000007"/>
    <x v="617"/>
    <d v="2015-02-05T19:44:01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s v="games"/>
    <x v="5"/>
    <n v="1174"/>
    <n v="81.56"/>
    <x v="618"/>
    <d v="2015-08-16T06:40:36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s v="music"/>
    <x v="13"/>
    <n v="117"/>
    <n v="45.99"/>
    <x v="619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s v="technology"/>
    <x v="1"/>
    <n v="8"/>
    <n v="292.08"/>
    <x v="620"/>
    <d v="2014-11-13T08:02:00"/>
    <x v="2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s v="film &amp; video"/>
    <x v="8"/>
    <n v="117"/>
    <n v="40.76"/>
    <x v="621"/>
    <d v="2014-10-08T04:01:08"/>
    <x v="2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s v="music"/>
    <x v="15"/>
    <n v="155"/>
    <n v="112.02"/>
    <x v="622"/>
    <d v="2012-09-11T16:47:33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s v="film &amp; video"/>
    <x v="16"/>
    <n v="137"/>
    <n v="63.92"/>
    <x v="623"/>
    <d v="2015-07-23T03:00:00"/>
    <x v="4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s v="film &amp; video"/>
    <x v="16"/>
    <n v="116"/>
    <n v="223.48"/>
    <x v="624"/>
    <d v="2014-07-17T16:50:46"/>
    <x v="2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s v="photography"/>
    <x v="3"/>
    <n v="41"/>
    <n v="120.77"/>
    <x v="625"/>
    <d v="2017-02-11T16:20:30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s v="technology"/>
    <x v="0"/>
    <n v="116"/>
    <n v="84.46"/>
    <x v="626"/>
    <d v="2010-08-24T04:00:00"/>
    <x v="7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s v="food"/>
    <x v="7"/>
    <n v="144"/>
    <n v="40.799999999999997"/>
    <x v="627"/>
    <d v="2014-08-18T00:08:10"/>
    <x v="2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s v="food"/>
    <x v="7"/>
    <n v="115"/>
    <n v="62.07"/>
    <x v="628"/>
    <d v="2017-03-05T21:48:10"/>
    <x v="5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s v="theater"/>
    <x v="11"/>
    <n v="154"/>
    <n v="110.87"/>
    <x v="629"/>
    <d v="2015-05-31T06:59:00"/>
    <x v="4"/>
    <x v="1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s v="technology"/>
    <x v="4"/>
    <n v="100"/>
    <n v="136.9"/>
    <x v="630"/>
    <d v="2015-03-09T21:49:21"/>
    <x v="4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s v="music"/>
    <x v="15"/>
    <n v="115"/>
    <n v="67.88"/>
    <x v="631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s v="technology"/>
    <x v="1"/>
    <n v="6"/>
    <n v="603.53"/>
    <x v="632"/>
    <d v="2016-07-21T14:00:00"/>
    <x v="1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s v="theater"/>
    <x v="11"/>
    <n v="115"/>
    <n v="184.68"/>
    <x v="633"/>
    <d v="2016-06-03T13:31:22"/>
    <x v="1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s v="theater"/>
    <x v="9"/>
    <n v="5"/>
    <n v="1270.22"/>
    <x v="634"/>
    <d v="2015-05-01T18:39:05"/>
    <x v="4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s v="games"/>
    <x v="5"/>
    <n v="134"/>
    <n v="23.81"/>
    <x v="635"/>
    <d v="2014-08-16T08:17:57"/>
    <x v="2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s v="music"/>
    <x v="15"/>
    <n v="114"/>
    <n v="72.06"/>
    <x v="636"/>
    <d v="2016-10-27T21:19:00"/>
    <x v="1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s v="music"/>
    <x v="12"/>
    <n v="146"/>
    <n v="98.82"/>
    <x v="637"/>
    <d v="2012-11-09T19:07:07"/>
    <x v="3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s v="theater"/>
    <x v="11"/>
    <n v="114"/>
    <n v="88.77"/>
    <x v="638"/>
    <d v="2015-09-16T17:43:32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s v="music"/>
    <x v="15"/>
    <n v="126"/>
    <n v="61.7"/>
    <x v="639"/>
    <d v="2014-10-07T00:06:13"/>
    <x v="2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s v="publishing"/>
    <x v="17"/>
    <n v="315"/>
    <n v="105.05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s v="theater"/>
    <x v="11"/>
    <n v="119"/>
    <n v="50.16"/>
    <x v="641"/>
    <d v="2014-06-20T23:00:00"/>
    <x v="2"/>
    <x v="8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s v="games"/>
    <x v="5"/>
    <n v="287"/>
    <n v="41.78"/>
    <x v="642"/>
    <d v="2016-05-07T22:50:51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s v="film &amp; video"/>
    <x v="8"/>
    <n v="113"/>
    <n v="48.05"/>
    <x v="643"/>
    <d v="2010-08-22T17:40:00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s v="technology"/>
    <x v="0"/>
    <n v="150"/>
    <n v="160.44"/>
    <x v="644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s v="film &amp; video"/>
    <x v="8"/>
    <n v="112"/>
    <n v="181.13"/>
    <x v="645"/>
    <d v="2014-05-17T03:30:00"/>
    <x v="2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s v="theater"/>
    <x v="9"/>
    <n v="1"/>
    <n v="415.78"/>
    <x v="646"/>
    <d v="2015-03-22T16:07:15"/>
    <x v="4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s v="photography"/>
    <x v="3"/>
    <n v="280"/>
    <n v="81.27"/>
    <x v="647"/>
    <d v="2016-04-01T04:00:00"/>
    <x v="1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s v="music"/>
    <x v="13"/>
    <n v="112"/>
    <n v="79.260000000000005"/>
    <x v="648"/>
    <d v="2015-04-04T21:59:00"/>
    <x v="4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s v="music"/>
    <x v="15"/>
    <n v="112"/>
    <n v="73.91"/>
    <x v="649"/>
    <d v="2015-06-05T11:47:56"/>
    <x v="4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s v="theater"/>
    <x v="11"/>
    <n v="111"/>
    <n v="57.63"/>
    <x v="650"/>
    <d v="2015-09-12T03:59:00"/>
    <x v="4"/>
    <x v="3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s v="film &amp; video"/>
    <x v="27"/>
    <n v="111"/>
    <n v="62.33"/>
    <x v="651"/>
    <d v="2011-10-02T06:59:00"/>
    <x v="6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s v="film &amp; video"/>
    <x v="16"/>
    <n v="129"/>
    <n v="128.94999999999999"/>
    <x v="652"/>
    <d v="2016-05-27T23:15:16"/>
    <x v="1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s v="music"/>
    <x v="12"/>
    <n v="111"/>
    <n v="115.31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s v="theater"/>
    <x v="11"/>
    <n v="111"/>
    <n v="151.46"/>
    <x v="654"/>
    <d v="2015-07-21T10:03:25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s v="theater"/>
    <x v="11"/>
    <n v="105"/>
    <n v="56.07"/>
    <x v="655"/>
    <d v="2015-03-05T04:00:00"/>
    <x v="4"/>
    <x v="18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s v="technology"/>
    <x v="24"/>
    <n v="28"/>
    <n v="167.15"/>
    <x v="656"/>
    <d v="2014-10-29T22:45:00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s v="technology"/>
    <x v="0"/>
    <n v="1462"/>
    <n v="40.76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s v="music"/>
    <x v="22"/>
    <n v="110"/>
    <n v="85.55"/>
    <x v="658"/>
    <d v="2012-11-22T02:26:00"/>
    <x v="3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s v="photography"/>
    <x v="3"/>
    <n v="39"/>
    <n v="133.9"/>
    <x v="659"/>
    <d v="2016-10-14T16:00:00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s v="games"/>
    <x v="5"/>
    <n v="542"/>
    <n v="41.23"/>
    <x v="660"/>
    <d v="2015-07-06T03:00:00"/>
    <x v="4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s v="technology"/>
    <x v="1"/>
    <n v="22"/>
    <n v="50.3"/>
    <x v="661"/>
    <d v="2015-01-01T04:59:00"/>
    <x v="2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s v="film &amp; video"/>
    <x v="8"/>
    <n v="108"/>
    <n v="58.72"/>
    <x v="662"/>
    <d v="2012-04-27T21:32:00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s v="games"/>
    <x v="5"/>
    <n v="180"/>
    <n v="24.27"/>
    <x v="663"/>
    <d v="2016-05-23T03:00:00"/>
    <x v="1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s v="food"/>
    <x v="7"/>
    <n v="108"/>
    <n v="90"/>
    <x v="664"/>
    <d v="2014-11-30T04:25:15"/>
    <x v="2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s v="theater"/>
    <x v="11"/>
    <n v="22"/>
    <n v="128.27000000000001"/>
    <x v="665"/>
    <d v="2014-07-01T06:00:00"/>
    <x v="2"/>
    <x v="23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s v="music"/>
    <x v="13"/>
    <n v="107"/>
    <n v="108.48"/>
    <x v="666"/>
    <d v="2015-12-16T18:20:10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s v="technology"/>
    <x v="4"/>
    <n v="102"/>
    <n v="107.1"/>
    <x v="667"/>
    <d v="2014-04-30T05:00:00"/>
    <x v="2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s v="games"/>
    <x v="5"/>
    <n v="126"/>
    <n v="21.5"/>
    <x v="668"/>
    <d v="2014-04-25T21:08:47"/>
    <x v="2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s v="theater"/>
    <x v="11"/>
    <n v="107"/>
    <n v="109.03"/>
    <x v="669"/>
    <d v="2015-07-02T11:17:04"/>
    <x v="4"/>
    <x v="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s v="food"/>
    <x v="7"/>
    <n v="427"/>
    <n v="31.69"/>
    <x v="670"/>
    <d v="2016-11-12T04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s v="technology"/>
    <x v="1"/>
    <n v="214"/>
    <n v="122.74"/>
    <x v="671"/>
    <d v="2016-04-17T18:18:39"/>
    <x v="1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s v="publishing"/>
    <x v="17"/>
    <n v="126"/>
    <n v="187.19"/>
    <x v="672"/>
    <d v="2015-05-09T05:00:00"/>
    <x v="4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s v="film &amp; video"/>
    <x v="8"/>
    <n v="106"/>
    <n v="120.91"/>
    <x v="673"/>
    <d v="2010-07-17T09:59:00"/>
    <x v="7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s v="music"/>
    <x v="15"/>
    <n v="265"/>
    <n v="84.21"/>
    <x v="674"/>
    <d v="2012-03-02T06:59:00"/>
    <x v="3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s v="theater"/>
    <x v="11"/>
    <n v="106"/>
    <n v="103.95"/>
    <x v="675"/>
    <d v="2015-09-23T14:21:26"/>
    <x v="4"/>
    <x v="13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s v="publishing"/>
    <x v="17"/>
    <n v="106"/>
    <n v="95.96"/>
    <x v="676"/>
    <d v="2017-01-28T22:35:30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s v="music"/>
    <x v="12"/>
    <n v="106"/>
    <n v="87.96"/>
    <x v="677"/>
    <d v="2010-07-22T06:00:00"/>
    <x v="7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s v="theater"/>
    <x v="11"/>
    <n v="106"/>
    <n v="62.83"/>
    <x v="678"/>
    <d v="2014-07-10T09:07:49"/>
    <x v="2"/>
    <x v="1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s v="music"/>
    <x v="13"/>
    <n v="352"/>
    <n v="22.08"/>
    <x v="679"/>
    <d v="2015-10-17T04:00:00"/>
    <x v="4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s v="film &amp; video"/>
    <x v="8"/>
    <n v="106"/>
    <n v="63.17"/>
    <x v="680"/>
    <d v="2015-11-07T04:00:00"/>
    <x v="4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s v="film &amp; video"/>
    <x v="8"/>
    <n v="100"/>
    <n v="202.42"/>
    <x v="681"/>
    <d v="2013-04-08T04:33:00"/>
    <x v="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s v="music"/>
    <x v="15"/>
    <n v="105"/>
    <n v="201.94"/>
    <x v="682"/>
    <d v="2016-12-30T22:50:33"/>
    <x v="1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s v="theater"/>
    <x v="11"/>
    <n v="104"/>
    <n v="145"/>
    <x v="683"/>
    <d v="2016-05-31T22:08:57"/>
    <x v="1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s v="music"/>
    <x v="15"/>
    <n v="149"/>
    <n v="71.97"/>
    <x v="684"/>
    <d v="2012-02-23T17:33:46"/>
    <x v="3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s v="technology"/>
    <x v="0"/>
    <n v="130"/>
    <n v="43.1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s v="music"/>
    <x v="15"/>
    <n v="104"/>
    <n v="66.37"/>
    <x v="686"/>
    <d v="2012-11-22T22:00:00"/>
    <x v="3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s v="film &amp; video"/>
    <x v="16"/>
    <n v="104"/>
    <n v="69.27"/>
    <x v="687"/>
    <d v="2014-08-07T12:21:47"/>
    <x v="2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s v="theater"/>
    <x v="9"/>
    <n v="104"/>
    <n v="90.2"/>
    <x v="688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s v="music"/>
    <x v="12"/>
    <n v="172"/>
    <n v="94.05"/>
    <x v="689"/>
    <d v="2014-09-27T03:08:27"/>
    <x v="2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s v="theater"/>
    <x v="11"/>
    <n v="103"/>
    <n v="90.68"/>
    <x v="690"/>
    <d v="2016-10-11T03:59:00"/>
    <x v="1"/>
    <x v="2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s v="film &amp; video"/>
    <x v="8"/>
    <n v="103"/>
    <n v="86.85"/>
    <x v="691"/>
    <d v="2013-05-01T04:59:0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s v="film &amp; video"/>
    <x v="8"/>
    <n v="103"/>
    <n v="86.55"/>
    <x v="692"/>
    <d v="2015-08-21T14:05:16"/>
    <x v="4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s v="theater"/>
    <x v="11"/>
    <n v="103"/>
    <n v="139.19"/>
    <x v="693"/>
    <d v="2014-09-26T21:04:52"/>
    <x v="2"/>
    <x v="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s v="theater"/>
    <x v="11"/>
    <n v="103"/>
    <n v="63.57"/>
    <x v="694"/>
    <d v="2014-11-19T08:27:59"/>
    <x v="2"/>
    <x v="1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s v="film &amp; video"/>
    <x v="16"/>
    <n v="103"/>
    <n v="137.21"/>
    <x v="695"/>
    <d v="2014-11-19T18:52:52"/>
    <x v="2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s v="photography"/>
    <x v="3"/>
    <n v="103"/>
    <n v="168.69"/>
    <x v="696"/>
    <d v="2015-03-19T17:45:23"/>
    <x v="4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s v="theater"/>
    <x v="19"/>
    <n v="103"/>
    <n v="106.93"/>
    <x v="697"/>
    <d v="2014-07-03T04:00:45"/>
    <x v="2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s v="music"/>
    <x v="15"/>
    <n v="102"/>
    <n v="196.83"/>
    <x v="698"/>
    <d v="2016-08-01T16:22:03"/>
    <x v="1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s v="theater"/>
    <x v="11"/>
    <n v="102"/>
    <n v="105.52"/>
    <x v="699"/>
    <d v="2015-05-26T03:59:00"/>
    <x v="4"/>
    <x v="8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s v="music"/>
    <x v="15"/>
    <n v="146"/>
    <n v="64.62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s v="publishing"/>
    <x v="17"/>
    <n v="204"/>
    <n v="59.36"/>
    <x v="701"/>
    <d v="2015-12-16T06:59:00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s v="music"/>
    <x v="12"/>
    <n v="128"/>
    <n v="129.11000000000001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s v="music"/>
    <x v="12"/>
    <n v="136"/>
    <n v="97.9"/>
    <x v="703"/>
    <d v="2010-09-04T01:03:00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s v="theater"/>
    <x v="11"/>
    <n v="102"/>
    <n v="141.29"/>
    <x v="704"/>
    <d v="2015-09-13T00:00:00"/>
    <x v="4"/>
    <x v="15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s v="theater"/>
    <x v="11"/>
    <n v="102"/>
    <n v="137.24"/>
    <x v="705"/>
    <d v="2014-09-13T04:00:00"/>
    <x v="2"/>
    <x v="24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s v="music"/>
    <x v="15"/>
    <n v="101"/>
    <n v="112.61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s v="theater"/>
    <x v="11"/>
    <n v="101"/>
    <n v="99.34"/>
    <x v="707"/>
    <d v="2016-08-11T03:59:00"/>
    <x v="1"/>
    <x v="8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s v="film &amp; video"/>
    <x v="8"/>
    <n v="101"/>
    <n v="146.65"/>
    <x v="708"/>
    <d v="2015-05-15T19:00:00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s v="theater"/>
    <x v="11"/>
    <n v="101"/>
    <n v="103.21"/>
    <x v="709"/>
    <d v="2015-03-04T18:59:23"/>
    <x v="4"/>
    <x v="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s v="film &amp; video"/>
    <x v="16"/>
    <n v="101"/>
    <n v="194.23"/>
    <x v="710"/>
    <d v="2015-12-25T17:07:01"/>
    <x v="4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s v="theater"/>
    <x v="19"/>
    <n v="101"/>
    <n v="162.77000000000001"/>
    <x v="711"/>
    <d v="2015-05-07T14:01:04"/>
    <x v="4"/>
    <x v="0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s v="theater"/>
    <x v="9"/>
    <n v="101"/>
    <n v="162.71"/>
    <x v="712"/>
    <d v="2016-08-27T22:53:29"/>
    <x v="1"/>
    <x v="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s v="theater"/>
    <x v="11"/>
    <n v="101"/>
    <n v="63.83"/>
    <x v="713"/>
    <d v="2017-02-17T16:05:00"/>
    <x v="5"/>
    <x v="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s v="music"/>
    <x v="22"/>
    <n v="202"/>
    <n v="89.25"/>
    <x v="714"/>
    <d v="2016-08-18T06:59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s v="photography"/>
    <x v="3"/>
    <n v="202"/>
    <n v="80.650000000000006"/>
    <x v="715"/>
    <d v="2016-04-19T20:05:04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s v="music"/>
    <x v="15"/>
    <n v="155"/>
    <n v="53.01"/>
    <x v="716"/>
    <d v="2014-06-25T02:00:00"/>
    <x v="2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s v="theater"/>
    <x v="11"/>
    <n v="336"/>
    <n v="41.77"/>
    <x v="717"/>
    <d v="2011-05-01T04:59:00"/>
    <x v="6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s v="theater"/>
    <x v="11"/>
    <n v="101"/>
    <n v="145.87"/>
    <x v="718"/>
    <d v="2016-10-13T18:00:27"/>
    <x v="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s v="film &amp; video"/>
    <x v="8"/>
    <n v="100"/>
    <n v="93.02"/>
    <x v="719"/>
    <d v="2012-02-24T20:33:58"/>
    <x v="3"/>
    <x v="0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s v="technology"/>
    <x v="0"/>
    <n v="167"/>
    <n v="99.46"/>
    <x v="720"/>
    <d v="2014-12-03T04:00:00"/>
    <x v="2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s v="music"/>
    <x v="14"/>
    <n v="33"/>
    <n v="264.26"/>
    <x v="721"/>
    <d v="2017-04-03T01:00:00"/>
    <x v="5"/>
    <x v="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s v="theater"/>
    <x v="11"/>
    <n v="100"/>
    <n v="118.13"/>
    <x v="722"/>
    <d v="2014-08-28T22:53:34"/>
    <x v="2"/>
    <x v="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s v="theater"/>
    <x v="11"/>
    <n v="100"/>
    <n v="110.23"/>
    <x v="723"/>
    <d v="2014-07-16T11:49:36"/>
    <x v="2"/>
    <x v="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s v="theater"/>
    <x v="11"/>
    <n v="100"/>
    <n v="92.84"/>
    <x v="724"/>
    <d v="2015-02-23T11:55:03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s v="theater"/>
    <x v="11"/>
    <n v="100"/>
    <n v="48.44"/>
    <x v="725"/>
    <d v="2016-06-20T23:00:00"/>
    <x v="1"/>
    <x v="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s v="music"/>
    <x v="25"/>
    <n v="100"/>
    <n v="169.92"/>
    <x v="726"/>
    <d v="2015-02-02T21:39:12"/>
    <x v="2"/>
    <x v="0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s v="music"/>
    <x v="15"/>
    <n v="200"/>
    <n v="182.13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s v="publishing"/>
    <x v="17"/>
    <n v="122"/>
    <n v="84.14"/>
    <x v="728"/>
    <d v="2014-08-01T13:43:27"/>
    <x v="2"/>
    <x v="0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s v="music"/>
    <x v="15"/>
    <n v="100"/>
    <n v="172.41"/>
    <x v="729"/>
    <d v="2012-01-16T05:00:00"/>
    <x v="6"/>
    <x v="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s v="theater"/>
    <x v="9"/>
    <n v="100"/>
    <n v="370.37"/>
    <x v="730"/>
    <d v="2016-01-07T13:47:00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s v="games"/>
    <x v="28"/>
    <n v="40"/>
    <n v="253.21"/>
    <x v="731"/>
    <d v="2016-04-23T19:40:2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s v="technology"/>
    <x v="0"/>
    <n v="123"/>
    <n v="169.52"/>
    <x v="732"/>
    <d v="2014-04-23T15:59:33"/>
    <x v="2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s v="theater"/>
    <x v="11"/>
    <n v="115"/>
    <n v="58.69"/>
    <x v="733"/>
    <d v="2014-10-14T06:59:00"/>
    <x v="2"/>
    <x v="21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s v="film &amp; video"/>
    <x v="8"/>
    <n v="130"/>
    <n v="51.72"/>
    <x v="734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s v="publishing"/>
    <x v="2"/>
    <n v="102"/>
    <n v="33.19"/>
    <x v="735"/>
    <d v="2011-06-12T00:20:49"/>
    <x v="6"/>
    <x v="0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s v="photography"/>
    <x v="3"/>
    <n v="108"/>
    <n v="112.79"/>
    <x v="736"/>
    <d v="2016-06-29T23:29:55"/>
    <x v="1"/>
    <x v="0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s v="music"/>
    <x v="15"/>
    <n v="100"/>
    <n v="190.9"/>
    <x v="737"/>
    <d v="2014-01-11T21:02:25"/>
    <x v="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s v="theater"/>
    <x v="11"/>
    <n v="100"/>
    <n v="98.31"/>
    <x v="738"/>
    <d v="2015-10-02T23:00:00"/>
    <x v="4"/>
    <x v="26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s v="theater"/>
    <x v="11"/>
    <n v="100"/>
    <n v="134.15"/>
    <x v="739"/>
    <d v="2014-06-17T03:00:00"/>
    <x v="2"/>
    <x v="18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s v="publishing"/>
    <x v="17"/>
    <n v="158"/>
    <n v="68.349999999999994"/>
    <x v="740"/>
    <d v="2014-08-11T12:03:49"/>
    <x v="2"/>
    <x v="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s v="music"/>
    <x v="15"/>
    <n v="126"/>
    <n v="64.540000000000006"/>
    <x v="741"/>
    <d v="2014-11-27T00:54:23"/>
    <x v="2"/>
    <x v="0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s v="photography"/>
    <x v="3"/>
    <n v="24"/>
    <n v="51.23"/>
    <x v="742"/>
    <d v="2015-05-21T22:47:58"/>
    <x v="4"/>
    <x v="0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s v="photography"/>
    <x v="3"/>
    <n v="20"/>
    <n v="83.72"/>
    <x v="743"/>
    <d v="2016-10-10T14:32:50"/>
    <x v="1"/>
    <x v="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s v="photography"/>
    <x v="3"/>
    <n v="105"/>
    <n v="59.41"/>
    <x v="744"/>
    <d v="2015-11-13T15:00:00"/>
    <x v="4"/>
    <x v="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s v="theater"/>
    <x v="11"/>
    <n v="189"/>
    <n v="31.21"/>
    <x v="745"/>
    <d v="2012-12-20T11:58:45"/>
    <x v="3"/>
    <x v="1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s v="photography"/>
    <x v="3"/>
    <n v="52"/>
    <n v="94.19"/>
    <x v="746"/>
    <d v="2017-01-30T06:59:00"/>
    <x v="1"/>
    <x v="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s v="photography"/>
    <x v="3"/>
    <n v="111"/>
    <n v="104.39"/>
    <x v="747"/>
    <d v="2015-04-03T20:02:33"/>
    <x v="4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s v="film &amp; video"/>
    <x v="8"/>
    <n v="125"/>
    <n v="140.1"/>
    <x v="748"/>
    <d v="2015-04-29T19:02:06"/>
    <x v="4"/>
    <x v="0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s v="music"/>
    <x v="12"/>
    <n v="104"/>
    <n v="90.1"/>
    <x v="749"/>
    <d v="2014-05-07T00:06:29"/>
    <x v="2"/>
    <x v="0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s v="music"/>
    <x v="15"/>
    <n v="252"/>
    <n v="55.61"/>
    <x v="750"/>
    <d v="2016-12-03T17:03:26"/>
    <x v="1"/>
    <x v="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s v="photography"/>
    <x v="3"/>
    <n v="103"/>
    <n v="64.16"/>
    <x v="751"/>
    <d v="2014-06-20T21:59:00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s v="games"/>
    <x v="5"/>
    <n v="930250"/>
    <n v="4.57"/>
    <x v="752"/>
    <d v="2017-03-13T03:00:00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s v="music"/>
    <x v="12"/>
    <n v="102"/>
    <n v="196.34"/>
    <x v="753"/>
    <d v="2015-10-20T17:55:22"/>
    <x v="4"/>
    <x v="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s v="film &amp; video"/>
    <x v="8"/>
    <n v="185"/>
    <n v="85.44"/>
    <x v="754"/>
    <d v="2010-06-01T03:59:00"/>
    <x v="7"/>
    <x v="0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s v="music"/>
    <x v="12"/>
    <n v="115"/>
    <n v="57.52"/>
    <x v="755"/>
    <d v="2013-02-24T09:09:15"/>
    <x v="0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s v="theater"/>
    <x v="9"/>
    <n v="110"/>
    <n v="96.53"/>
    <x v="756"/>
    <d v="2016-01-20T20:50:48"/>
    <x v="4"/>
    <x v="0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s v="music"/>
    <x v="15"/>
    <n v="102"/>
    <n v="51.04"/>
    <x v="757"/>
    <d v="2014-07-10T23:01:40"/>
    <x v="2"/>
    <x v="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s v="music"/>
    <x v="15"/>
    <n v="114"/>
    <n v="67.13"/>
    <x v="758"/>
    <d v="2011-12-13T02:13:16"/>
    <x v="6"/>
    <x v="0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s v="theater"/>
    <x v="11"/>
    <n v="101"/>
    <n v="126.72"/>
    <x v="759"/>
    <d v="2016-12-14T15:59:00"/>
    <x v="1"/>
    <x v="15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s v="photography"/>
    <x v="3"/>
    <n v="261"/>
    <n v="54.62"/>
    <x v="760"/>
    <d v="2015-12-31T03:00:00"/>
    <x v="4"/>
    <x v="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s v="photography"/>
    <x v="3"/>
    <n v="104"/>
    <n v="130.16"/>
    <x v="761"/>
    <d v="2015-05-17T18:00:00"/>
    <x v="4"/>
    <x v="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s v="film &amp; video"/>
    <x v="16"/>
    <n v="101"/>
    <n v="159.82"/>
    <x v="762"/>
    <d v="2016-07-05T01:07:47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s v="film &amp; video"/>
    <x v="8"/>
    <n v="101"/>
    <n v="347.85"/>
    <x v="763"/>
    <d v="2010-05-02T19:22:00"/>
    <x v="7"/>
    <x v="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s v="technology"/>
    <x v="0"/>
    <n v="361"/>
    <n v="96.06"/>
    <x v="764"/>
    <d v="2014-08-27T00:31:21"/>
    <x v="2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s v="games"/>
    <x v="5"/>
    <n v="113"/>
    <n v="107.32"/>
    <x v="765"/>
    <d v="2015-11-18T16:09:07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s v="film &amp; video"/>
    <x v="8"/>
    <n v="112"/>
    <n v="61.3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s v="technology"/>
    <x v="1"/>
    <n v="22"/>
    <n v="23.95"/>
    <x v="767"/>
    <d v="2014-09-13T13:56:40"/>
    <x v="2"/>
    <x v="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s v="music"/>
    <x v="15"/>
    <n v="110"/>
    <n v="65.91"/>
    <x v="768"/>
    <d v="2016-04-29T12:11:00"/>
    <x v="1"/>
    <x v="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s v="technology"/>
    <x v="1"/>
    <n v="15"/>
    <n v="93.9"/>
    <x v="769"/>
    <d v="2016-09-03T16:41:49"/>
    <x v="1"/>
    <x v="0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s v="film &amp; video"/>
    <x v="10"/>
    <n v="18"/>
    <n v="115.99"/>
    <x v="770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s v="games"/>
    <x v="5"/>
    <n v="489"/>
    <n v="31.57"/>
    <x v="771"/>
    <d v="2017-02-09T05:00:00"/>
    <x v="5"/>
    <x v="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s v="music"/>
    <x v="12"/>
    <n v="176"/>
    <n v="56"/>
    <x v="772"/>
    <d v="2012-05-03T23:00:26"/>
    <x v="3"/>
    <x v="0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s v="theater"/>
    <x v="9"/>
    <n v="103"/>
    <n v="94.41"/>
    <x v="773"/>
    <d v="2017-01-27T20:05:30"/>
    <x v="5"/>
    <x v="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s v="film &amp; video"/>
    <x v="16"/>
    <n v="104"/>
    <n v="194.44"/>
    <x v="774"/>
    <d v="2015-12-15T23:09:34"/>
    <x v="4"/>
    <x v="0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s v="theater"/>
    <x v="11"/>
    <n v="175"/>
    <n v="264.85000000000002"/>
    <x v="775"/>
    <d v="2016-01-01T04:00:00"/>
    <x v="4"/>
    <x v="3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s v="music"/>
    <x v="12"/>
    <n v="117"/>
    <n v="60.27"/>
    <x v="776"/>
    <d v="2011-12-06T05:59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s v="film &amp; video"/>
    <x v="8"/>
    <n v="103"/>
    <n v="109.19"/>
    <x v="777"/>
    <d v="2015-05-08T22:00:00"/>
    <x v="4"/>
    <x v="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s v="music"/>
    <x v="14"/>
    <n v="109"/>
    <n v="86.44"/>
    <x v="778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s v="theater"/>
    <x v="19"/>
    <n v="51"/>
    <n v="147.88"/>
    <x v="779"/>
    <d v="2014-09-23T03:59:00"/>
    <x v="2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s v="theater"/>
    <x v="9"/>
    <n v="103"/>
    <n v="242.28"/>
    <x v="780"/>
    <d v="2014-07-18T13:09:12"/>
    <x v="2"/>
    <x v="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s v="music"/>
    <x v="22"/>
    <n v="174"/>
    <n v="51.85"/>
    <x v="781"/>
    <d v="2011-04-24T20:01:36"/>
    <x v="6"/>
    <x v="0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s v="theater"/>
    <x v="11"/>
    <n v="103"/>
    <n v="173.7"/>
    <x v="782"/>
    <d v="2016-12-07T08:26:16"/>
    <x v="1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s v="games"/>
    <x v="5"/>
    <n v="116"/>
    <n v="144.43"/>
    <x v="783"/>
    <d v="2015-01-31T19:58:3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s v="food"/>
    <x v="7"/>
    <n v="173"/>
    <n v="75.13"/>
    <x v="784"/>
    <d v="2015-09-26T04:33:41"/>
    <x v="4"/>
    <x v="0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s v="film &amp; video"/>
    <x v="8"/>
    <n v="102"/>
    <n v="105.32"/>
    <x v="785"/>
    <d v="2015-08-01T15:01:48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s v="technology"/>
    <x v="1"/>
    <n v="35"/>
    <n v="95.91"/>
    <x v="786"/>
    <d v="2015-12-29T20:00:00"/>
    <x v="4"/>
    <x v="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s v="theater"/>
    <x v="9"/>
    <n v="108"/>
    <n v="88.87"/>
    <x v="787"/>
    <d v="2014-12-14T18:09:51"/>
    <x v="2"/>
    <x v="0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s v="food"/>
    <x v="29"/>
    <n v="11"/>
    <n v="72.760000000000005"/>
    <x v="788"/>
    <d v="2015-06-03T02:31:16"/>
    <x v="4"/>
    <x v="0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s v="film &amp; video"/>
    <x v="16"/>
    <n v="107"/>
    <n v="49.32"/>
    <x v="789"/>
    <d v="2015-06-08T16:00:00"/>
    <x v="4"/>
    <x v="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s v="food"/>
    <x v="7"/>
    <n v="101"/>
    <n v="125.99"/>
    <x v="790"/>
    <d v="2017-01-03T04:17:00"/>
    <x v="1"/>
    <x v="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s v="film &amp; video"/>
    <x v="8"/>
    <n v="107"/>
    <n v="45.42"/>
    <x v="791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s v="journalism"/>
    <x v="30"/>
    <n v="9"/>
    <n v="29.24"/>
    <x v="792"/>
    <d v="2015-05-20T06:04:15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s v="theater"/>
    <x v="19"/>
    <n v="107"/>
    <n v="90.82"/>
    <x v="793"/>
    <d v="2014-08-01T01:00:00"/>
    <x v="2"/>
    <x v="0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s v="film &amp; video"/>
    <x v="16"/>
    <n v="142"/>
    <n v="193.84"/>
    <x v="794"/>
    <d v="2015-04-04T06:22:05"/>
    <x v="4"/>
    <x v="0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s v="film &amp; video"/>
    <x v="16"/>
    <n v="106"/>
    <n v="146.88"/>
    <x v="795"/>
    <d v="2014-06-14T01:44:10"/>
    <x v="2"/>
    <x v="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s v="theater"/>
    <x v="9"/>
    <n v="11"/>
    <n v="117.65"/>
    <x v="796"/>
    <d v="2015-11-22T06:59:00"/>
    <x v="4"/>
    <x v="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s v="photography"/>
    <x v="3"/>
    <n v="282"/>
    <n v="52.79"/>
    <x v="797"/>
    <d v="2017-02-01T00:00:00"/>
    <x v="5"/>
    <x v="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s v="music"/>
    <x v="15"/>
    <n v="105"/>
    <n v="158.96"/>
    <x v="798"/>
    <d v="2011-09-05T17:06:00"/>
    <x v="6"/>
    <x v="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s v="theater"/>
    <x v="9"/>
    <n v="168"/>
    <n v="84.86"/>
    <x v="799"/>
    <d v="2016-08-15T06:20:25"/>
    <x v="1"/>
    <x v="0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s v="food"/>
    <x v="7"/>
    <n v="168"/>
    <n v="75.67"/>
    <x v="800"/>
    <d v="2016-11-26T15:27:51"/>
    <x v="1"/>
    <x v="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s v="music"/>
    <x v="15"/>
    <n v="104"/>
    <n v="117.68"/>
    <x v="801"/>
    <d v="2011-09-07T16:35:39"/>
    <x v="6"/>
    <x v="0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s v="music"/>
    <x v="15"/>
    <n v="104"/>
    <n v="56.41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s v="theater"/>
    <x v="11"/>
    <n v="104"/>
    <n v="177.62"/>
    <x v="803"/>
    <d v="2016-07-28T15:58:38"/>
    <x v="1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s v="theater"/>
    <x v="9"/>
    <n v="166"/>
    <n v="177.02"/>
    <x v="804"/>
    <d v="2014-12-31T21:22:00"/>
    <x v="2"/>
    <x v="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s v="film &amp; video"/>
    <x v="23"/>
    <n v="22"/>
    <n v="66.52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s v="technology"/>
    <x v="0"/>
    <n v="138"/>
    <n v="87.44"/>
    <x v="806"/>
    <d v="2011-07-04T19:52:20"/>
    <x v="6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s v="games"/>
    <x v="5"/>
    <n v="332"/>
    <n v="21.23"/>
    <x v="807"/>
    <d v="2015-12-14T00:00:00"/>
    <x v="4"/>
    <x v="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s v="music"/>
    <x v="25"/>
    <n v="111"/>
    <n v="61.03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s v="photography"/>
    <x v="3"/>
    <n v="165"/>
    <n v="81.099999999999994"/>
    <x v="809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s v="food"/>
    <x v="29"/>
    <n v="24"/>
    <n v="305.77999999999997"/>
    <x v="810"/>
    <d v="2014-08-07T15:56:49"/>
    <x v="2"/>
    <x v="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s v="theater"/>
    <x v="11"/>
    <n v="103"/>
    <n v="100.5"/>
    <x v="811"/>
    <d v="2013-12-13T04:59:00"/>
    <x v="0"/>
    <x v="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s v="theater"/>
    <x v="19"/>
    <n v="103"/>
    <n v="329.2"/>
    <x v="812"/>
    <d v="2014-08-28T01:00:00"/>
    <x v="2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s v="theater"/>
    <x v="11"/>
    <n v="103"/>
    <n v="115.87"/>
    <x v="813"/>
    <d v="2015-10-09T00:00:00"/>
    <x v="4"/>
    <x v="5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s v="theater"/>
    <x v="11"/>
    <n v="103"/>
    <n v="87.36"/>
    <x v="814"/>
    <d v="2014-07-08T22:34:00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s v="music"/>
    <x v="22"/>
    <n v="103"/>
    <n v="132.44"/>
    <x v="815"/>
    <d v="2011-12-31T05:45:36"/>
    <x v="6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s v="music"/>
    <x v="22"/>
    <n v="103"/>
    <n v="70.78"/>
    <x v="816"/>
    <d v="2011-11-28T04:35:39"/>
    <x v="6"/>
    <x v="0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s v="theater"/>
    <x v="11"/>
    <n v="109"/>
    <n v="151.97999999999999"/>
    <x v="817"/>
    <d v="2016-09-23T16:44:30"/>
    <x v="1"/>
    <x v="2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s v="photography"/>
    <x v="3"/>
    <n v="36"/>
    <n v="67.14"/>
    <x v="818"/>
    <d v="2015-10-02T18:00:00"/>
    <x v="4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s v="publishing"/>
    <x v="31"/>
    <n v="10"/>
    <n v="744.55"/>
    <x v="819"/>
    <d v="2015-06-08T15:00:00"/>
    <x v="4"/>
    <x v="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s v="games"/>
    <x v="5"/>
    <n v="327"/>
    <n v="97.3"/>
    <x v="82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s v="theater"/>
    <x v="19"/>
    <n v="102"/>
    <n v="255.17"/>
    <x v="821"/>
    <d v="2014-05-25T13:32:38"/>
    <x v="2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s v="publishing"/>
    <x v="2"/>
    <n v="163"/>
    <n v="34.869999999999997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s v="music"/>
    <x v="15"/>
    <n v="125"/>
    <n v="77.64"/>
    <x v="823"/>
    <d v="2014-02-16T18:18:12"/>
    <x v="2"/>
    <x v="0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s v="technology"/>
    <x v="0"/>
    <n v="113"/>
    <n v="50.22"/>
    <x v="824"/>
    <d v="2011-09-09T21:02:43"/>
    <x v="6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s v="theater"/>
    <x v="11"/>
    <n v="102"/>
    <n v="116"/>
    <x v="825"/>
    <d v="2015-06-16T11:00:00"/>
    <x v="4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s v="theater"/>
    <x v="11"/>
    <n v="101"/>
    <n v="202.85"/>
    <x v="826"/>
    <d v="2015-03-31T04:16:54"/>
    <x v="4"/>
    <x v="1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s v="theater"/>
    <x v="11"/>
    <n v="101"/>
    <n v="142.28"/>
    <x v="827"/>
    <d v="2015-03-08T16:08:25"/>
    <x v="4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s v="games"/>
    <x v="5"/>
    <n v="108"/>
    <n v="37.200000000000003"/>
    <x v="828"/>
    <d v="2016-04-23T00:00:00"/>
    <x v="1"/>
    <x v="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s v="music"/>
    <x v="12"/>
    <n v="203"/>
    <n v="47.68"/>
    <x v="829"/>
    <d v="2012-12-31T18:00:00"/>
    <x v="3"/>
    <x v="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s v="music"/>
    <x v="22"/>
    <n v="103"/>
    <n v="80.180000000000007"/>
    <x v="830"/>
    <d v="2016-01-17T21:00:00"/>
    <x v="4"/>
    <x v="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s v="music"/>
    <x v="15"/>
    <n v="101"/>
    <n v="74.95"/>
    <x v="831"/>
    <d v="2013-12-01T21:21:07"/>
    <x v="0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s v="food"/>
    <x v="7"/>
    <n v="108"/>
    <n v="74.23"/>
    <x v="832"/>
    <d v="2015-07-23T04:59:00"/>
    <x v="4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s v="theater"/>
    <x v="11"/>
    <n v="101"/>
    <n v="104.99"/>
    <x v="833"/>
    <d v="2015-03-20T16:56:00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s v="music"/>
    <x v="15"/>
    <n v="101"/>
    <n v="87.83"/>
    <x v="834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s v="games"/>
    <x v="18"/>
    <n v="9"/>
    <n v="65.67"/>
    <x v="835"/>
    <d v="2013-07-07T05:28:23"/>
    <x v="0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s v="games"/>
    <x v="18"/>
    <n v="29"/>
    <n v="34.22"/>
    <x v="836"/>
    <d v="2015-03-12T11:07:43"/>
    <x v="4"/>
    <x v="0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s v="music"/>
    <x v="12"/>
    <n v="101"/>
    <n v="116.96"/>
    <x v="837"/>
    <d v="2014-01-01T23:08:56"/>
    <x v="0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s v="games"/>
    <x v="5"/>
    <n v="806"/>
    <n v="49.47"/>
    <x v="838"/>
    <d v="2017-03-02T19:51:40"/>
    <x v="5"/>
    <x v="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s v="music"/>
    <x v="15"/>
    <n v="115"/>
    <n v="39.31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s v="music"/>
    <x v="15"/>
    <n v="101"/>
    <n v="83.89"/>
    <x v="840"/>
    <d v="2011-03-03T07:49:21"/>
    <x v="6"/>
    <x v="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s v="film &amp; video"/>
    <x v="8"/>
    <n v="100"/>
    <n v="110.07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s v="music"/>
    <x v="25"/>
    <n v="100"/>
    <n v="100.33"/>
    <x v="842"/>
    <d v="2012-06-28T20:16:11"/>
    <x v="3"/>
    <x v="0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s v="music"/>
    <x v="20"/>
    <n v="267"/>
    <n v="63.1"/>
    <x v="843"/>
    <d v="2016-12-08T08:00:00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s v="theater"/>
    <x v="11"/>
    <n v="100"/>
    <n v="70.88"/>
    <x v="844"/>
    <d v="2014-11-27T03:00:00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s v="photography"/>
    <x v="3"/>
    <n v="107"/>
    <n v="65.08"/>
    <x v="845"/>
    <d v="2015-06-01T22:42:00"/>
    <x v="4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s v="theater"/>
    <x v="11"/>
    <n v="100"/>
    <n v="421.11"/>
    <x v="846"/>
    <d v="2015-04-25T15:49:54"/>
    <x v="4"/>
    <x v="27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s v="film &amp; video"/>
    <x v="8"/>
    <n v="107"/>
    <n v="89.89"/>
    <x v="847"/>
    <d v="2012-07-18T21:53:18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s v="photography"/>
    <x v="3"/>
    <n v="114"/>
    <n v="89.67"/>
    <x v="848"/>
    <d v="2016-12-22T02:00:00"/>
    <x v="1"/>
    <x v="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s v="theater"/>
    <x v="19"/>
    <n v="113"/>
    <n v="74.22"/>
    <x v="849"/>
    <d v="2014-07-30T18:38:02"/>
    <x v="2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s v="music"/>
    <x v="22"/>
    <n v="132"/>
    <n v="74.150000000000006"/>
    <x v="850"/>
    <d v="2012-12-18T14:20:00"/>
    <x v="3"/>
    <x v="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s v="publishing"/>
    <x v="17"/>
    <n v="106"/>
    <n v="60.9"/>
    <x v="851"/>
    <d v="2011-08-21T20:05:57"/>
    <x v="6"/>
    <x v="0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s v="theater"/>
    <x v="9"/>
    <n v="20"/>
    <n v="272.58999999999997"/>
    <x v="852"/>
    <d v="2015-05-11T19:32:31"/>
    <x v="4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s v="theater"/>
    <x v="11"/>
    <n v="113"/>
    <n v="64.27"/>
    <x v="853"/>
    <d v="2012-04-01T20:00:58"/>
    <x v="3"/>
    <x v="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s v="theater"/>
    <x v="11"/>
    <n v="131"/>
    <n v="48.33"/>
    <x v="854"/>
    <d v="2015-06-12T21:00:00"/>
    <x v="4"/>
    <x v="18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s v="film &amp; video"/>
    <x v="8"/>
    <n v="232"/>
    <n v="106.43"/>
    <x v="855"/>
    <d v="2012-09-01T02:00:00"/>
    <x v="3"/>
    <x v="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s v="technology"/>
    <x v="1"/>
    <n v="22"/>
    <n v="157.46"/>
    <x v="856"/>
    <d v="2016-07-02T04:00:00"/>
    <x v="1"/>
    <x v="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s v="theater"/>
    <x v="11"/>
    <n v="101"/>
    <n v="302.31"/>
    <x v="857"/>
    <d v="2014-08-19T16:00:00"/>
    <x v="2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s v="film &amp; video"/>
    <x v="8"/>
    <n v="131"/>
    <n v="45.05"/>
    <x v="858"/>
    <d v="2011-09-16T21:20:31"/>
    <x v="6"/>
    <x v="0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s v="music"/>
    <x v="12"/>
    <n v="39"/>
    <n v="147.81"/>
    <x v="859"/>
    <d v="2016-06-05T23:33:30"/>
    <x v="1"/>
    <x v="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s v="technology"/>
    <x v="0"/>
    <n v="104"/>
    <n v="340.57"/>
    <x v="860"/>
    <d v="2015-05-01T05:46:37"/>
    <x v="4"/>
    <x v="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s v="theater"/>
    <x v="11"/>
    <n v="156"/>
    <n v="38.28"/>
    <x v="861"/>
    <d v="2015-10-01T15:00:23"/>
    <x v="4"/>
    <x v="12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s v="games"/>
    <x v="5"/>
    <n v="780"/>
    <n v="37.119999999999997"/>
    <x v="862"/>
    <d v="2017-02-14T17:23:4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s v="technology"/>
    <x v="1"/>
    <n v="26"/>
    <n v="90.62"/>
    <x v="863"/>
    <d v="2016-07-21T17:30:00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s v="music"/>
    <x v="15"/>
    <n v="104"/>
    <n v="60.86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s v="music"/>
    <x v="12"/>
    <n v="104"/>
    <n v="90.52"/>
    <x v="865"/>
    <d v="2011-10-01T03:00:00"/>
    <x v="6"/>
    <x v="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s v="film &amp; video"/>
    <x v="23"/>
    <n v="19"/>
    <n v="55.46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s v="music"/>
    <x v="15"/>
    <n v="111"/>
    <n v="104.73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s v="music"/>
    <x v="13"/>
    <n v="103"/>
    <n v="69.67"/>
    <x v="868"/>
    <d v="2014-10-23T00:49:07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s v="film &amp; video"/>
    <x v="8"/>
    <n v="110"/>
    <n v="68.239999999999995"/>
    <x v="869"/>
    <d v="2014-06-21T03:59:00"/>
    <x v="2"/>
    <x v="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s v="film &amp; video"/>
    <x v="8"/>
    <n v="103"/>
    <n v="79.400000000000006"/>
    <x v="870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s v="film &amp; video"/>
    <x v="27"/>
    <n v="102"/>
    <n v="111.38"/>
    <x v="871"/>
    <d v="2011-04-24T23:34:47"/>
    <x v="6"/>
    <x v="0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s v="theater"/>
    <x v="11"/>
    <n v="170"/>
    <n v="84.29"/>
    <x v="872"/>
    <d v="2017-03-04T10:12:32"/>
    <x v="5"/>
    <x v="1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s v="film &amp; video"/>
    <x v="27"/>
    <n v="128"/>
    <n v="117.92"/>
    <x v="873"/>
    <d v="2010-12-23T03:08:53"/>
    <x v="7"/>
    <x v="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s v="film &amp; video"/>
    <x v="21"/>
    <n v="10"/>
    <n v="94.51"/>
    <x v="874"/>
    <d v="2014-11-07T20:30:07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s v="music"/>
    <x v="15"/>
    <n v="102"/>
    <n v="246.29"/>
    <x v="875"/>
    <d v="2013-11-13T17:24:19"/>
    <x v="0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s v="music"/>
    <x v="25"/>
    <n v="102"/>
    <n v="177.21"/>
    <x v="876"/>
    <d v="2014-12-21T04:30:00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s v="theater"/>
    <x v="11"/>
    <n v="109"/>
    <n v="65.099999999999994"/>
    <x v="877"/>
    <d v="2016-05-06T14:35:58"/>
    <x v="1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s v="theater"/>
    <x v="9"/>
    <n v="109"/>
    <n v="73.03"/>
    <x v="878"/>
    <d v="2012-12-26T20:04:12"/>
    <x v="3"/>
    <x v="0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s v="technology"/>
    <x v="4"/>
    <n v="101"/>
    <n v="270.57"/>
    <x v="879"/>
    <d v="2012-09-21T19:38:14"/>
    <x v="3"/>
    <x v="0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s v="publishing"/>
    <x v="17"/>
    <n v="126"/>
    <n v="28.63"/>
    <x v="880"/>
    <d v="2014-06-21T17:12:52"/>
    <x v="2"/>
    <x v="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s v="theater"/>
    <x v="9"/>
    <n v="302"/>
    <n v="52.1"/>
    <x v="881"/>
    <d v="2014-05-30T16:00:00"/>
    <x v="2"/>
    <x v="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s v="theater"/>
    <x v="11"/>
    <n v="75"/>
    <n v="251.33"/>
    <x v="882"/>
    <d v="2017-03-19T06:00:00"/>
    <x v="5"/>
    <x v="2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s v="film &amp; video"/>
    <x v="23"/>
    <n v="50"/>
    <n v="51.22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s v="film &amp; video"/>
    <x v="27"/>
    <n v="108"/>
    <n v="132.05000000000001"/>
    <x v="884"/>
    <d v="2014-08-11T05:59:00"/>
    <x v="2"/>
    <x v="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s v="music"/>
    <x v="22"/>
    <n v="100"/>
    <n v="156.77000000000001"/>
    <x v="885"/>
    <d v="2012-12-13T22:17:32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s v="music"/>
    <x v="15"/>
    <n v="100"/>
    <n v="81.739999999999995"/>
    <x v="886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s v="games"/>
    <x v="5"/>
    <n v="107"/>
    <n v="58.63"/>
    <x v="887"/>
    <d v="2016-12-14T21:01:18"/>
    <x v="1"/>
    <x v="0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s v="theater"/>
    <x v="11"/>
    <n v="20"/>
    <n v="500"/>
    <x v="888"/>
    <d v="2017-02-20T18:00:00"/>
    <x v="1"/>
    <x v="27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s v="music"/>
    <x v="15"/>
    <n v="107"/>
    <n v="107.07"/>
    <x v="889"/>
    <d v="2015-05-07T18:12:22"/>
    <x v="4"/>
    <x v="0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s v="technology"/>
    <x v="0"/>
    <n v="248"/>
    <n v="27.47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s v="photography"/>
    <x v="3"/>
    <n v="59"/>
    <n v="72.17"/>
    <x v="891"/>
    <d v="2014-08-13T23:31:52"/>
    <x v="2"/>
    <x v="0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s v="film &amp; video"/>
    <x v="27"/>
    <n v="148"/>
    <n v="322.39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s v="music"/>
    <x v="12"/>
    <n v="124"/>
    <n v="89.3"/>
    <x v="893"/>
    <d v="2012-07-15T20:03:07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s v="technology"/>
    <x v="0"/>
    <n v="148"/>
    <n v="493.13"/>
    <x v="894"/>
    <d v="2016-11-06T03:26:4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s v="publishing"/>
    <x v="17"/>
    <n v="105"/>
    <n v="51.63"/>
    <x v="895"/>
    <d v="2011-06-30T15:19:23"/>
    <x v="6"/>
    <x v="0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s v="theater"/>
    <x v="11"/>
    <n v="105"/>
    <n v="98.2"/>
    <x v="896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s v="games"/>
    <x v="18"/>
    <n v="29"/>
    <n v="43.98"/>
    <x v="897"/>
    <d v="2016-01-14T04:00:11"/>
    <x v="4"/>
    <x v="0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s v="music"/>
    <x v="12"/>
    <n v="105"/>
    <n v="68.599999999999994"/>
    <x v="898"/>
    <d v="2014-09-23T20:46:16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s v="technology"/>
    <x v="0"/>
    <n v="978"/>
    <n v="21.64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s v="technology"/>
    <x v="0"/>
    <n v="297"/>
    <n v="7.19"/>
    <x v="900"/>
    <d v="2015-08-15T07:50:59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s v="music"/>
    <x v="15"/>
    <n v="146"/>
    <n v="65.209999999999994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s v="theater"/>
    <x v="9"/>
    <n v="131"/>
    <n v="50.53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s v="theater"/>
    <x v="11"/>
    <n v="144"/>
    <n v="126.67"/>
    <x v="903"/>
    <d v="2014-06-09T17:26:51"/>
    <x v="2"/>
    <x v="28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s v="publishing"/>
    <x v="17"/>
    <n v="147"/>
    <n v="48.45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s v="music"/>
    <x v="15"/>
    <n v="131"/>
    <n v="96.08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s v="photography"/>
    <x v="3"/>
    <n v="103"/>
    <n v="156.16999999999999"/>
    <x v="906"/>
    <d v="2015-01-22T18:46:10"/>
    <x v="2"/>
    <x v="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s v="theater"/>
    <x v="9"/>
    <n v="60"/>
    <n v="61.31"/>
    <x v="907"/>
    <d v="2015-04-21T05:59:00"/>
    <x v="4"/>
    <x v="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s v="theater"/>
    <x v="11"/>
    <n v="102"/>
    <n v="193.62"/>
    <x v="908"/>
    <d v="2015-12-17T04:59:00"/>
    <x v="4"/>
    <x v="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s v="film &amp; video"/>
    <x v="8"/>
    <n v="110"/>
    <n v="42.87"/>
    <x v="909"/>
    <d v="2012-01-15T13:14:29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s v="theater"/>
    <x v="11"/>
    <n v="119"/>
    <n v="66.11"/>
    <x v="910"/>
    <d v="2014-10-29T18:54:03"/>
    <x v="2"/>
    <x v="1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s v="music"/>
    <x v="15"/>
    <n v="143"/>
    <n v="162.27000000000001"/>
    <x v="911"/>
    <d v="2012-05-11T15:47:00"/>
    <x v="3"/>
    <x v="0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s v="theater"/>
    <x v="11"/>
    <n v="101"/>
    <n v="46.77"/>
    <x v="912"/>
    <d v="2012-01-31T17:00:00"/>
    <x v="6"/>
    <x v="29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s v="music"/>
    <x v="12"/>
    <n v="109"/>
    <n v="68.48"/>
    <x v="913"/>
    <d v="2011-12-13T03:39:56"/>
    <x v="6"/>
    <x v="0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s v="film &amp; video"/>
    <x v="27"/>
    <n v="141"/>
    <n v="90.38"/>
    <x v="914"/>
    <d v="2011-08-06T15:00:00"/>
    <x v="6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s v="theater"/>
    <x v="9"/>
    <n v="101"/>
    <n v="234.67"/>
    <x v="915"/>
    <d v="2015-08-14T20:18:53"/>
    <x v="4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s v="music"/>
    <x v="15"/>
    <n v="102"/>
    <n v="107.98"/>
    <x v="916"/>
    <d v="2014-12-17T07:59:00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s v="theater"/>
    <x v="11"/>
    <n v="117"/>
    <n v="81.569999999999993"/>
    <x v="917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s v="technology"/>
    <x v="0"/>
    <n v="506"/>
    <n v="36.33"/>
    <x v="918"/>
    <d v="2016-12-11T04:59:00"/>
    <x v="1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s v="publishing"/>
    <x v="17"/>
    <n v="100"/>
    <n v="127.33"/>
    <x v="919"/>
    <d v="2015-01-15T10:54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s v="music"/>
    <x v="13"/>
    <n v="100"/>
    <n v="57.38"/>
    <x v="920"/>
    <d v="2016-03-31T08:46:56"/>
    <x v="1"/>
    <x v="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s v="film &amp; video"/>
    <x v="23"/>
    <n v="14"/>
    <n v="102.38"/>
    <x v="921"/>
    <d v="2016-08-15T07:00:00"/>
    <x v="1"/>
    <x v="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s v="technology"/>
    <x v="1"/>
    <n v="35"/>
    <n v="153.88999999999999"/>
    <x v="922"/>
    <d v="2014-09-04T06:59:00"/>
    <x v="2"/>
    <x v="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s v="film &amp; video"/>
    <x v="27"/>
    <n v="115"/>
    <n v="123.29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s v="music"/>
    <x v="13"/>
    <n v="114"/>
    <n v="55.8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s v="music"/>
    <x v="15"/>
    <n v="171"/>
    <n v="62.87"/>
    <x v="925"/>
    <d v="2017-01-15T01:35:19"/>
    <x v="1"/>
    <x v="0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s v="music"/>
    <x v="13"/>
    <n v="342"/>
    <n v="43.03"/>
    <x v="926"/>
    <d v="2016-09-12T11:35:49"/>
    <x v="1"/>
    <x v="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s v="theater"/>
    <x v="19"/>
    <n v="12"/>
    <n v="356.84"/>
    <x v="927"/>
    <d v="2015-05-24T08:18:52"/>
    <x v="4"/>
    <x v="0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s v="photography"/>
    <x v="3"/>
    <n v="68"/>
    <n v="48.25"/>
    <x v="928"/>
    <d v="2016-12-15T13:39:49"/>
    <x v="1"/>
    <x v="0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s v="music"/>
    <x v="15"/>
    <n v="135"/>
    <n v="60.18"/>
    <x v="929"/>
    <d v="2016-10-17T16:14:00"/>
    <x v="1"/>
    <x v="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s v="film &amp; video"/>
    <x v="8"/>
    <n v="134"/>
    <n v="108.15"/>
    <x v="930"/>
    <d v="2010-10-16T03:39:00"/>
    <x v="7"/>
    <x v="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s v="music"/>
    <x v="22"/>
    <n v="112"/>
    <n v="159.52000000000001"/>
    <x v="931"/>
    <d v="2016-04-16T05:59:00"/>
    <x v="1"/>
    <x v="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s v="film &amp; video"/>
    <x v="23"/>
    <n v="39"/>
    <n v="393.59"/>
    <x v="932"/>
    <d v="2015-02-19T21:19:43"/>
    <x v="4"/>
    <x v="0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s v="theater"/>
    <x v="9"/>
    <n v="67"/>
    <n v="99.76"/>
    <x v="933"/>
    <d v="2015-09-30T18:00:00"/>
    <x v="4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s v="music"/>
    <x v="12"/>
    <n v="134"/>
    <n v="31.66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s v="technology"/>
    <x v="1"/>
    <n v="13"/>
    <n v="69.41"/>
    <x v="935"/>
    <d v="2016-04-18T14:00:00"/>
    <x v="1"/>
    <x v="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s v="theater"/>
    <x v="19"/>
    <n v="111"/>
    <n v="93.77"/>
    <x v="936"/>
    <d v="2016-05-27T00:54:35"/>
    <x v="1"/>
    <x v="0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s v="film &amp; video"/>
    <x v="8"/>
    <n v="123"/>
    <n v="114.59"/>
    <x v="937"/>
    <d v="2016-12-21T07:59:00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s v="photography"/>
    <x v="3"/>
    <n v="102"/>
    <n v="61.53"/>
    <x v="938"/>
    <d v="2017-01-31T18:08:2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s v="theater"/>
    <x v="9"/>
    <n v="25"/>
    <n v="58.18"/>
    <x v="939"/>
    <d v="2014-08-28T03:00:10"/>
    <x v="2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s v="film &amp; video"/>
    <x v="8"/>
    <n v="121"/>
    <n v="83.95"/>
    <x v="940"/>
    <d v="2009-08-10T19:26:0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s v="theater"/>
    <x v="11"/>
    <n v="114"/>
    <n v="105.21"/>
    <x v="941"/>
    <d v="2016-04-01T01:27:39"/>
    <x v="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s v="technology"/>
    <x v="1"/>
    <n v="13"/>
    <n v="161.22"/>
    <x v="942"/>
    <d v="2014-06-23T07:04:10"/>
    <x v="2"/>
    <x v="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s v="music"/>
    <x v="25"/>
    <n v="120"/>
    <n v="49.19"/>
    <x v="943"/>
    <d v="2012-04-04T17:33:23"/>
    <x v="3"/>
    <x v="0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s v="technology"/>
    <x v="1"/>
    <n v="13"/>
    <n v="65"/>
    <x v="944"/>
    <d v="2016-06-19T14:30:46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s v="music"/>
    <x v="25"/>
    <n v="101"/>
    <n v="43.7"/>
    <x v="945"/>
    <d v="2015-10-08T03:59:00"/>
    <x v="4"/>
    <x v="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s v="film &amp; video"/>
    <x v="23"/>
    <n v="12"/>
    <n v="38.479999999999997"/>
    <x v="946"/>
    <d v="2014-04-19T16:19:39"/>
    <x v="2"/>
    <x v="0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s v="theater"/>
    <x v="9"/>
    <n v="109"/>
    <n v="94.64"/>
    <x v="947"/>
    <d v="2016-04-17T23:44:54"/>
    <x v="1"/>
    <x v="0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s v="photography"/>
    <x v="3"/>
    <n v="118"/>
    <n v="93.07"/>
    <x v="948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s v="technology"/>
    <x v="1"/>
    <n v="43"/>
    <n v="89.19"/>
    <x v="949"/>
    <d v="2015-08-20T20:00:39"/>
    <x v="4"/>
    <x v="0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s v="music"/>
    <x v="12"/>
    <n v="102"/>
    <n v="35.549999999999997"/>
    <x v="950"/>
    <d v="2014-03-04T21:00:00"/>
    <x v="2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s v="theater"/>
    <x v="11"/>
    <n v="100"/>
    <n v="209.84"/>
    <x v="951"/>
    <d v="2015-10-06T22:17:05"/>
    <x v="4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s v="music"/>
    <x v="13"/>
    <n v="130"/>
    <n v="39.159999999999997"/>
    <x v="952"/>
    <d v="2016-08-05T03:59:00"/>
    <x v="1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s v="music"/>
    <x v="25"/>
    <n v="100"/>
    <n v="135.41999999999999"/>
    <x v="953"/>
    <d v="2015-04-20T04:50:00"/>
    <x v="4"/>
    <x v="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s v="film &amp; video"/>
    <x v="8"/>
    <n v="108"/>
    <n v="72.87"/>
    <x v="954"/>
    <d v="2015-04-29T18:14:28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s v="music"/>
    <x v="15"/>
    <n v="107"/>
    <n v="88.19"/>
    <x v="955"/>
    <d v="2015-02-13T23:58:02"/>
    <x v="4"/>
    <x v="0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s v="music"/>
    <x v="12"/>
    <n v="107"/>
    <n v="59.82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s v="film &amp; video"/>
    <x v="27"/>
    <n v="106"/>
    <n v="375.76"/>
    <x v="957"/>
    <d v="2015-12-27T14:20:45"/>
    <x v="4"/>
    <x v="0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s v="technology"/>
    <x v="4"/>
    <n v="128"/>
    <n v="63.87"/>
    <x v="958"/>
    <d v="2015-05-14T12:55:22"/>
    <x v="4"/>
    <x v="0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s v="games"/>
    <x v="18"/>
    <n v="14"/>
    <n v="43.42"/>
    <x v="959"/>
    <d v="2014-04-24T19:11:07"/>
    <x v="2"/>
    <x v="0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s v="publishing"/>
    <x v="32"/>
    <n v="21"/>
    <n v="108.05"/>
    <x v="960"/>
    <d v="2016-07-27T22:00:00"/>
    <x v="1"/>
    <x v="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s v="music"/>
    <x v="15"/>
    <n v="106"/>
    <n v="108.02"/>
    <x v="961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s v="photography"/>
    <x v="3"/>
    <n v="106"/>
    <n v="138.26"/>
    <x v="962"/>
    <d v="2017-02-25T20:18:25"/>
    <x v="5"/>
    <x v="0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s v="theater"/>
    <x v="11"/>
    <n v="106"/>
    <n v="69.89"/>
    <x v="963"/>
    <d v="2014-07-18T16:04:11"/>
    <x v="2"/>
    <x v="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s v="film &amp; video"/>
    <x v="8"/>
    <n v="126"/>
    <n v="88.85"/>
    <x v="964"/>
    <d v="2016-07-28T01:49:40"/>
    <x v="1"/>
    <x v="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s v="theater"/>
    <x v="11"/>
    <n v="42"/>
    <n v="105.03"/>
    <x v="965"/>
    <d v="2016-10-05T19:50:54"/>
    <x v="1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s v="music"/>
    <x v="15"/>
    <n v="126"/>
    <n v="88.75"/>
    <x v="966"/>
    <d v="2015-05-02T15:11:49"/>
    <x v="4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s v="publishing"/>
    <x v="17"/>
    <n v="126"/>
    <n v="88.73"/>
    <x v="967"/>
    <d v="2012-01-22T06:00:00"/>
    <x v="6"/>
    <x v="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s v="theater"/>
    <x v="11"/>
    <n v="126"/>
    <n v="67.739999999999995"/>
    <x v="968"/>
    <d v="2015-06-29T20:57:18"/>
    <x v="4"/>
    <x v="1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s v="theater"/>
    <x v="9"/>
    <n v="39"/>
    <n v="69.53"/>
    <x v="969"/>
    <d v="2016-08-23T08:10:18"/>
    <x v="1"/>
    <x v="0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s v="music"/>
    <x v="25"/>
    <n v="104"/>
    <n v="82.33"/>
    <x v="970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s v="film &amp; video"/>
    <x v="8"/>
    <n v="156"/>
    <n v="55.22"/>
    <x v="971"/>
    <d v="2012-04-05T06:59:00"/>
    <x v="3"/>
    <x v="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s v="music"/>
    <x v="22"/>
    <n v="125"/>
    <n v="168.51"/>
    <x v="972"/>
    <d v="2012-09-24T19:46:52"/>
    <x v="3"/>
    <x v="0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s v="music"/>
    <x v="15"/>
    <n v="104"/>
    <n v="75.849999999999994"/>
    <x v="973"/>
    <d v="2014-02-20T20:48:5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s v="publishing"/>
    <x v="17"/>
    <n v="183"/>
    <n v="71.44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s v="theater"/>
    <x v="11"/>
    <n v="104"/>
    <n v="81.78"/>
    <x v="975"/>
    <d v="2015-02-05T06:59:00"/>
    <x v="4"/>
    <x v="16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s v="photography"/>
    <x v="3"/>
    <n v="207"/>
    <n v="221.79"/>
    <x v="976"/>
    <d v="2017-02-20T12:01:30"/>
    <x v="5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s v="theater"/>
    <x v="11"/>
    <n v="106"/>
    <n v="59.7"/>
    <x v="977"/>
    <d v="2015-10-25T23:59:00"/>
    <x v="4"/>
    <x v="5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s v="music"/>
    <x v="20"/>
    <n v="155"/>
    <n v="46.67"/>
    <x v="978"/>
    <d v="2016-04-25T04:59:00"/>
    <x v="1"/>
    <x v="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s v="music"/>
    <x v="12"/>
    <n v="124"/>
    <n v="80.27"/>
    <x v="979"/>
    <d v="2011-12-25T05:00:00"/>
    <x v="6"/>
    <x v="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s v="theater"/>
    <x v="11"/>
    <n v="106"/>
    <n v="136.78"/>
    <x v="980"/>
    <d v="2014-11-13T23:37:28"/>
    <x v="2"/>
    <x v="1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s v="photography"/>
    <x v="3"/>
    <n v="102"/>
    <n v="55.37"/>
    <x v="981"/>
    <d v="2016-07-15T14:34:06"/>
    <x v="1"/>
    <x v="0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s v="theater"/>
    <x v="11"/>
    <n v="26"/>
    <n v="65.34"/>
    <x v="982"/>
    <d v="2016-10-02T09:00:00"/>
    <x v="1"/>
    <x v="18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s v="technology"/>
    <x v="1"/>
    <n v="15"/>
    <n v="45.41"/>
    <x v="983"/>
    <d v="2015-01-11T01:02:52"/>
    <x v="2"/>
    <x v="0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s v="publishing"/>
    <x v="17"/>
    <n v="122"/>
    <n v="56.67"/>
    <x v="984"/>
    <d v="2014-02-14T20:00: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s v="technology"/>
    <x v="1"/>
    <n v="27"/>
    <n v="291.33"/>
    <x v="985"/>
    <d v="2014-07-23T15:54:40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s v="music"/>
    <x v="25"/>
    <n v="102"/>
    <n v="165.16"/>
    <x v="986"/>
    <d v="2016-09-30T04:27:00"/>
    <x v="1"/>
    <x v="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s v="music"/>
    <x v="15"/>
    <n v="102"/>
    <n v="82.54"/>
    <x v="987"/>
    <d v="2011-09-25T19:32:47"/>
    <x v="6"/>
    <x v="0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s v="music"/>
    <x v="15"/>
    <n v="102"/>
    <n v="148.78"/>
    <x v="988"/>
    <d v="2014-04-19T21:04:35"/>
    <x v="2"/>
    <x v="0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s v="theater"/>
    <x v="11"/>
    <n v="102"/>
    <n v="78.209999999999994"/>
    <x v="989"/>
    <d v="2015-04-01T04:59:00"/>
    <x v="4"/>
    <x v="21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s v="film &amp; video"/>
    <x v="8"/>
    <n v="101"/>
    <n v="160.16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s v="music"/>
    <x v="15"/>
    <n v="101"/>
    <n v="81.069999999999993"/>
    <x v="991"/>
    <d v="2012-09-17T04:05:00"/>
    <x v="3"/>
    <x v="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s v="theater"/>
    <x v="11"/>
    <n v="122"/>
    <n v="129.36000000000001"/>
    <x v="992"/>
    <d v="2015-09-02T00:28:25"/>
    <x v="4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s v="music"/>
    <x v="12"/>
    <n v="101"/>
    <n v="110.49"/>
    <x v="993"/>
    <d v="2011-10-07T16:58:52"/>
    <x v="6"/>
    <x v="0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s v="music"/>
    <x v="15"/>
    <n v="202"/>
    <n v="55.7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s v="food"/>
    <x v="29"/>
    <n v="26"/>
    <n v="116.56"/>
    <x v="995"/>
    <d v="2015-08-02T22:00:00"/>
    <x v="4"/>
    <x v="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s v="music"/>
    <x v="15"/>
    <n v="121"/>
    <n v="163.78"/>
    <x v="996"/>
    <d v="2012-05-28T03:59:00"/>
    <x v="3"/>
    <x v="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s v="film &amp; video"/>
    <x v="16"/>
    <n v="101"/>
    <n v="147.71"/>
    <x v="997"/>
    <d v="2014-07-13T13:59:00"/>
    <x v="2"/>
    <x v="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s v="music"/>
    <x v="12"/>
    <n v="121"/>
    <n v="37.130000000000003"/>
    <x v="998"/>
    <d v="2009-09-26T03:59:00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s v="music"/>
    <x v="12"/>
    <n v="101"/>
    <n v="53.47"/>
    <x v="999"/>
    <d v="2011-01-01T04:59:00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s v="music"/>
    <x v="15"/>
    <n v="101"/>
    <n v="137.31"/>
    <x v="1000"/>
    <d v="2011-08-01T07:00:00"/>
    <x v="6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s v="music"/>
    <x v="15"/>
    <n v="109"/>
    <n v="40.549999999999997"/>
    <x v="1001"/>
    <d v="2011-12-16T05:48:41"/>
    <x v="6"/>
    <x v="0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s v="games"/>
    <x v="5"/>
    <n v="503"/>
    <n v="68.63"/>
    <x v="1002"/>
    <d v="2016-04-21T22:00:00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s v="theater"/>
    <x v="11"/>
    <n v="121"/>
    <n v="71.790000000000006"/>
    <x v="1003"/>
    <d v="2015-09-21T03:11:16"/>
    <x v="4"/>
    <x v="1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s v="photography"/>
    <x v="3"/>
    <n v="126"/>
    <n v="58.53"/>
    <x v="1004"/>
    <d v="2015-04-16T11:27:36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s v="theater"/>
    <x v="19"/>
    <n v="100"/>
    <n v="215.25"/>
    <x v="1005"/>
    <d v="2015-02-10T07:59:00"/>
    <x v="4"/>
    <x v="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s v="photography"/>
    <x v="3"/>
    <n v="100"/>
    <n v="89.93"/>
    <x v="1006"/>
    <d v="2016-08-27T03:59:00"/>
    <x v="1"/>
    <x v="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s v="film &amp; video"/>
    <x v="16"/>
    <n v="121"/>
    <n v="80.33"/>
    <x v="1007"/>
    <d v="2016-08-22T03:00:00"/>
    <x v="1"/>
    <x v="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s v="music"/>
    <x v="12"/>
    <n v="100"/>
    <n v="188.13"/>
    <x v="1008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s v="music"/>
    <x v="20"/>
    <n v="120"/>
    <n v="34.01"/>
    <x v="1009"/>
    <d v="2016-09-05T03:59:00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s v="technology"/>
    <x v="1"/>
    <n v="1"/>
    <n v="859.86"/>
    <x v="1010"/>
    <d v="2016-12-23T17:58:57"/>
    <x v="1"/>
    <x v="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s v="theater"/>
    <x v="11"/>
    <n v="100"/>
    <n v="127.81"/>
    <x v="1011"/>
    <d v="2015-07-26T18:19:19"/>
    <x v="4"/>
    <x v="30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s v="film &amp; video"/>
    <x v="8"/>
    <n v="120"/>
    <n v="46.88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s v="theater"/>
    <x v="11"/>
    <n v="100"/>
    <n v="93.76"/>
    <x v="1013"/>
    <d v="2015-11-21T03:00:00"/>
    <x v="4"/>
    <x v="20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s v="music"/>
    <x v="12"/>
    <n v="100"/>
    <n v="600"/>
    <x v="1014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s v="theater"/>
    <x v="11"/>
    <n v="100"/>
    <n v="63.83"/>
    <x v="1015"/>
    <d v="2015-03-27T15:24:52"/>
    <x v="4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s v="theater"/>
    <x v="11"/>
    <n v="100"/>
    <n v="72.290000000000006"/>
    <x v="1016"/>
    <d v="2014-07-19T20:38:50"/>
    <x v="2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s v="film &amp; video"/>
    <x v="16"/>
    <n v="120"/>
    <n v="98.36"/>
    <x v="1017"/>
    <d v="2016-04-27T14:58:27"/>
    <x v="1"/>
    <x v="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s v="film &amp; video"/>
    <x v="8"/>
    <n v="240"/>
    <n v="41.38"/>
    <x v="1018"/>
    <d v="2011-02-26T05:57:08"/>
    <x v="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s v="publishing"/>
    <x v="17"/>
    <n v="102"/>
    <n v="230.19"/>
    <x v="1019"/>
    <d v="2014-12-18T12:08:53"/>
    <x v="2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s v="theater"/>
    <x v="11"/>
    <n v="119"/>
    <n v="97.38"/>
    <x v="1020"/>
    <d v="2017-03-02T19:19:15"/>
    <x v="5"/>
    <x v="1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s v="technology"/>
    <x v="0"/>
    <n v="148"/>
    <n v="120.86"/>
    <x v="1021"/>
    <d v="2016-05-15T17:35:0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s v="film &amp; video"/>
    <x v="8"/>
    <n v="118"/>
    <n v="64.95"/>
    <x v="1022"/>
    <d v="2012-05-11T14:53:15"/>
    <x v="3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s v="games"/>
    <x v="5"/>
    <n v="169"/>
    <n v="32.82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s v="film &amp; video"/>
    <x v="8"/>
    <n v="148"/>
    <n v="95.23"/>
    <x v="102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s v="photography"/>
    <x v="3"/>
    <n v="49"/>
    <n v="42.16"/>
    <x v="1025"/>
    <d v="2015-02-28T07:32:16"/>
    <x v="4"/>
    <x v="0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s v="technology"/>
    <x v="4"/>
    <n v="12"/>
    <n v="83.94"/>
    <x v="1026"/>
    <d v="2014-06-13T04:00:00"/>
    <x v="2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s v="food"/>
    <x v="29"/>
    <n v="12"/>
    <n v="69.12"/>
    <x v="1027"/>
    <d v="2014-06-28T19:21:54"/>
    <x v="2"/>
    <x v="0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s v="music"/>
    <x v="13"/>
    <n v="108"/>
    <n v="61.03"/>
    <x v="1028"/>
    <d v="2016-06-23T16:00:25"/>
    <x v="1"/>
    <x v="0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s v="theater"/>
    <x v="9"/>
    <n v="23"/>
    <n v="130.09"/>
    <x v="1029"/>
    <d v="2016-07-09T01:59:00"/>
    <x v="1"/>
    <x v="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s v="theater"/>
    <x v="11"/>
    <n v="106"/>
    <n v="56.2"/>
    <x v="1030"/>
    <d v="2015-08-12T00:00:00"/>
    <x v="4"/>
    <x v="8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s v="theater"/>
    <x v="11"/>
    <n v="117"/>
    <n v="44.86"/>
    <x v="1031"/>
    <d v="2016-06-17T16:00:00"/>
    <x v="1"/>
    <x v="18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s v="music"/>
    <x v="15"/>
    <n v="117"/>
    <n v="60.74"/>
    <x v="1032"/>
    <d v="2012-09-22T18:19:16"/>
    <x v="3"/>
    <x v="0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s v="music"/>
    <x v="20"/>
    <n v="194"/>
    <n v="36.630000000000003"/>
    <x v="1033"/>
    <d v="2014-11-01T04:59:00"/>
    <x v="2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s v="theater"/>
    <x v="11"/>
    <n v="116"/>
    <n v="73.58"/>
    <x v="1034"/>
    <d v="2015-07-18T06:59:00"/>
    <x v="4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s v="photography"/>
    <x v="3"/>
    <n v="116"/>
    <n v="414.29"/>
    <x v="1035"/>
    <d v="2017-01-28T19:29:00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s v="theater"/>
    <x v="11"/>
    <n v="105"/>
    <n v="65.58"/>
    <x v="1036"/>
    <d v="2015-06-20T17:55:14"/>
    <x v="4"/>
    <x v="1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s v="technology"/>
    <x v="1"/>
    <n v="12"/>
    <n v="127.93"/>
    <x v="1037"/>
    <d v="2016-02-17T12:04:39"/>
    <x v="1"/>
    <x v="0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s v="theater"/>
    <x v="11"/>
    <n v="191"/>
    <n v="358.69"/>
    <x v="1038"/>
    <d v="2014-08-01T06:59:00"/>
    <x v="2"/>
    <x v="1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s v="music"/>
    <x v="15"/>
    <n v="114"/>
    <n v="63.48"/>
    <x v="1039"/>
    <d v="2015-11-14T01:04:10"/>
    <x v="4"/>
    <x v="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s v="theater"/>
    <x v="11"/>
    <n v="114"/>
    <n v="82.61"/>
    <x v="1040"/>
    <d v="2013-07-22T20:09:12"/>
    <x v="0"/>
    <x v="1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s v="theater"/>
    <x v="11"/>
    <n v="114"/>
    <n v="80.23"/>
    <x v="1041"/>
    <d v="2015-03-09T03:44:52"/>
    <x v="4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s v="music"/>
    <x v="33"/>
    <n v="21"/>
    <n v="189.33"/>
    <x v="1042"/>
    <d v="2014-10-01T12:43:13"/>
    <x v="2"/>
    <x v="0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s v="theater"/>
    <x v="11"/>
    <n v="113"/>
    <n v="83.43"/>
    <x v="1043"/>
    <d v="2014-09-01T15:59:00"/>
    <x v="2"/>
    <x v="2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s v="theater"/>
    <x v="11"/>
    <n v="113"/>
    <n v="107"/>
    <x v="1044"/>
    <d v="2015-02-11T17:00:00"/>
    <x v="4"/>
    <x v="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s v="publishing"/>
    <x v="17"/>
    <n v="378"/>
    <n v="40.76"/>
    <x v="1045"/>
    <d v="2016-06-30T18:57:19"/>
    <x v="1"/>
    <x v="0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s v="theater"/>
    <x v="11"/>
    <n v="113"/>
    <n v="68.25"/>
    <x v="1046"/>
    <d v="2015-04-06T04:00:00"/>
    <x v="4"/>
    <x v="19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s v="film &amp; video"/>
    <x v="8"/>
    <n v="142"/>
    <n v="115.51"/>
    <x v="1047"/>
    <d v="2016-01-23T17:16:32"/>
    <x v="4"/>
    <x v="0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s v="photography"/>
    <x v="3"/>
    <n v="103"/>
    <n v="47.13"/>
    <x v="1048"/>
    <d v="2016-08-29T04:01:09"/>
    <x v="1"/>
    <x v="0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s v="film &amp; video"/>
    <x v="27"/>
    <n v="113"/>
    <n v="144.91"/>
    <x v="1049"/>
    <d v="2011-07-29T01:17:16"/>
    <x v="6"/>
    <x v="0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s v="music"/>
    <x v="15"/>
    <n v="103"/>
    <n v="68.010000000000005"/>
    <x v="1050"/>
    <d v="2016-06-25T03:59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s v="theater"/>
    <x v="11"/>
    <n v="113"/>
    <n v="78.260000000000005"/>
    <x v="1051"/>
    <d v="2014-05-24T21:00:00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s v="film &amp; video"/>
    <x v="8"/>
    <n v="113"/>
    <n v="110.47"/>
    <x v="1052"/>
    <d v="2010-02-02T07:59:00"/>
    <x v="8"/>
    <x v="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s v="theater"/>
    <x v="11"/>
    <n v="102"/>
    <n v="66.150000000000006"/>
    <x v="1053"/>
    <d v="2014-09-07T14:23:42"/>
    <x v="2"/>
    <x v="27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s v="technology"/>
    <x v="4"/>
    <n v="19"/>
    <n v="95.28"/>
    <x v="1054"/>
    <d v="2016-08-03T01:30:00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s v="music"/>
    <x v="12"/>
    <n v="107"/>
    <n v="70.209999999999994"/>
    <x v="1055"/>
    <d v="2012-01-24T19:26:13"/>
    <x v="3"/>
    <x v="0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s v="theater"/>
    <x v="11"/>
    <n v="112"/>
    <n v="69.19"/>
    <x v="1056"/>
    <d v="2017-02-28T05:00:00"/>
    <x v="5"/>
    <x v="8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s v="theater"/>
    <x v="11"/>
    <n v="102"/>
    <n v="62.92"/>
    <x v="1057"/>
    <d v="2012-06-01T22:52:24"/>
    <x v="3"/>
    <x v="12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s v="film &amp; video"/>
    <x v="16"/>
    <n v="160"/>
    <n v="109.78"/>
    <x v="1058"/>
    <d v="2016-06-23T20:27:00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s v="publishing"/>
    <x v="17"/>
    <n v="112"/>
    <n v="53.19"/>
    <x v="1059"/>
    <d v="2016-10-16T11:00:00"/>
    <x v="1"/>
    <x v="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s v="music"/>
    <x v="15"/>
    <n v="101"/>
    <n v="113.88"/>
    <x v="1060"/>
    <d v="2012-03-25T23:55:30"/>
    <x v="3"/>
    <x v="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s v="technology"/>
    <x v="1"/>
    <n v="279"/>
    <n v="23.52"/>
    <x v="1061"/>
    <d v="2016-08-12T00:37:54"/>
    <x v="1"/>
    <x v="0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s v="film &amp; video"/>
    <x v="8"/>
    <n v="111"/>
    <n v="50.18"/>
    <x v="1062"/>
    <d v="2011-11-07T04:39:38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s v="food"/>
    <x v="29"/>
    <n v="25"/>
    <n v="168.39"/>
    <x v="1063"/>
    <d v="2015-04-11T06:00:00"/>
    <x v="4"/>
    <x v="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s v="film &amp; video"/>
    <x v="8"/>
    <n v="111"/>
    <n v="95.78"/>
    <x v="1064"/>
    <d v="2010-05-10T20:16:00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s v="music"/>
    <x v="22"/>
    <n v="111"/>
    <n v="554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s v="music"/>
    <x v="15"/>
    <n v="111"/>
    <n v="63.62"/>
    <x v="1066"/>
    <d v="2015-06-15T04:34:54"/>
    <x v="4"/>
    <x v="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s v="games"/>
    <x v="5"/>
    <n v="120"/>
    <n v="48.13"/>
    <x v="1067"/>
    <d v="2015-08-11T18:31:40"/>
    <x v="4"/>
    <x v="0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s v="theater"/>
    <x v="11"/>
    <n v="111"/>
    <n v="40.630000000000003"/>
    <x v="1068"/>
    <d v="2016-03-02T19:21:27"/>
    <x v="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s v="theater"/>
    <x v="11"/>
    <n v="100"/>
    <n v="69.819999999999993"/>
    <x v="1069"/>
    <d v="2016-04-30T03:59:00"/>
    <x v="1"/>
    <x v="5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s v="theater"/>
    <x v="19"/>
    <n v="110"/>
    <n v="166.97"/>
    <x v="1070"/>
    <d v="2016-11-29T06:00:00"/>
    <x v="1"/>
    <x v="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s v="food"/>
    <x v="7"/>
    <n v="110"/>
    <n v="68.86"/>
    <x v="1071"/>
    <d v="2016-06-09T19:00:00"/>
    <x v="1"/>
    <x v="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s v="games"/>
    <x v="5"/>
    <n v="220"/>
    <n v="37.479999999999997"/>
    <x v="1072"/>
    <d v="2017-03-12T12:10:42"/>
    <x v="5"/>
    <x v="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s v="theater"/>
    <x v="11"/>
    <n v="100"/>
    <n v="125.09"/>
    <x v="1073"/>
    <d v="2015-07-27T22:59:00"/>
    <x v="4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s v="theater"/>
    <x v="11"/>
    <n v="110"/>
    <n v="72.38"/>
    <x v="1074"/>
    <d v="2016-01-19T22:59:00"/>
    <x v="4"/>
    <x v="3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s v="music"/>
    <x v="15"/>
    <n v="100"/>
    <n v="305.56"/>
    <x v="1075"/>
    <d v="2011-07-23T03:59:00"/>
    <x v="6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s v="games"/>
    <x v="5"/>
    <n v="137"/>
    <n v="69.569999999999993"/>
    <x v="107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s v="theater"/>
    <x v="11"/>
    <n v="110"/>
    <n v="50.75"/>
    <x v="1077"/>
    <d v="2015-03-26T04:00:00"/>
    <x v="4"/>
    <x v="32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s v="theater"/>
    <x v="11"/>
    <n v="110"/>
    <n v="91.3"/>
    <x v="1078"/>
    <d v="2011-02-17T21:17:07"/>
    <x v="7"/>
    <x v="2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s v="publishing"/>
    <x v="17"/>
    <n v="109"/>
    <n v="54.69"/>
    <x v="1079"/>
    <d v="2015-07-30T03:59:00"/>
    <x v="4"/>
    <x v="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s v="music"/>
    <x v="15"/>
    <n v="137"/>
    <n v="70.06"/>
    <x v="1080"/>
    <d v="2015-06-03T04:30:00"/>
    <x v="4"/>
    <x v="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s v="theater"/>
    <x v="11"/>
    <n v="109"/>
    <n v="74.819999999999993"/>
    <x v="1081"/>
    <d v="2015-11-30T17:08:38"/>
    <x v="4"/>
    <x v="12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s v="film &amp; video"/>
    <x v="8"/>
    <n v="136"/>
    <n v="160.47"/>
    <x v="1082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s v="photography"/>
    <x v="3"/>
    <n v="35"/>
    <n v="104.85"/>
    <x v="1083"/>
    <d v="2015-11-14T17:16:44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s v="publishing"/>
    <x v="17"/>
    <n v="156"/>
    <n v="36.53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s v="music"/>
    <x v="15"/>
    <n v="272"/>
    <n v="48.54"/>
    <x v="1085"/>
    <d v="2012-12-15T22:11:50"/>
    <x v="3"/>
    <x v="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s v="music"/>
    <x v="12"/>
    <n v="109"/>
    <n v="61.04"/>
    <x v="1086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s v="publishing"/>
    <x v="31"/>
    <n v="32"/>
    <n v="115.55"/>
    <x v="1087"/>
    <d v="2015-11-26T06:03:36"/>
    <x v="4"/>
    <x v="0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s v="theater"/>
    <x v="11"/>
    <n v="109"/>
    <n v="54.3"/>
    <x v="1088"/>
    <d v="2014-11-18T17:23:26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s v="photography"/>
    <x v="3"/>
    <n v="15"/>
    <n v="71.34"/>
    <x v="1089"/>
    <d v="2016-02-21T13:48:09"/>
    <x v="1"/>
    <x v="0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s v="games"/>
    <x v="5"/>
    <n v="271"/>
    <n v="53.08"/>
    <x v="1090"/>
    <d v="2016-01-03T22:59:00"/>
    <x v="4"/>
    <x v="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s v="theater"/>
    <x v="19"/>
    <n v="108"/>
    <n v="94.91"/>
    <x v="1091"/>
    <d v="2016-11-15T02:08:00"/>
    <x v="1"/>
    <x v="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s v="film &amp; video"/>
    <x v="27"/>
    <n v="155"/>
    <n v="102.08"/>
    <x v="1092"/>
    <d v="2015-05-31T07:59:47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s v="music"/>
    <x v="15"/>
    <n v="120"/>
    <n v="50.93"/>
    <x v="1093"/>
    <d v="2014-06-23T16:01:00"/>
    <x v="2"/>
    <x v="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s v="technology"/>
    <x v="0"/>
    <n v="108"/>
    <n v="154.16999999999999"/>
    <x v="1094"/>
    <d v="2016-12-31T18:20:54"/>
    <x v="1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s v="photography"/>
    <x v="3"/>
    <n v="31"/>
    <n v="71.87"/>
    <x v="1095"/>
    <d v="2015-02-14T01:43:02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s v="film &amp; video"/>
    <x v="8"/>
    <n v="108"/>
    <n v="45.67"/>
    <x v="1096"/>
    <d v="2011-07-03T11:57:46"/>
    <x v="6"/>
    <x v="0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s v="film &amp; video"/>
    <x v="16"/>
    <n v="108"/>
    <n v="76.87"/>
    <x v="1097"/>
    <d v="2014-12-19T20:40:0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s v="theater"/>
    <x v="19"/>
    <n v="90"/>
    <n v="145.41"/>
    <x v="1098"/>
    <d v="2015-04-20T21:09:25"/>
    <x v="4"/>
    <x v="0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s v="theater"/>
    <x v="11"/>
    <n v="108"/>
    <n v="76.8"/>
    <x v="1099"/>
    <d v="2016-07-01T23:00:00"/>
    <x v="1"/>
    <x v="33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s v="theater"/>
    <x v="11"/>
    <n v="139"/>
    <n v="116.65"/>
    <x v="1100"/>
    <d v="2015-07-30T12:30:22"/>
    <x v="4"/>
    <x v="1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s v="film &amp; video"/>
    <x v="16"/>
    <n v="102"/>
    <n v="83.75"/>
    <x v="1101"/>
    <d v="2015-11-08T16:51:41"/>
    <x v="4"/>
    <x v="0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s v="music"/>
    <x v="15"/>
    <n v="107"/>
    <n v="68.709999999999994"/>
    <x v="1102"/>
    <d v="2015-11-13T17:04:28"/>
    <x v="4"/>
    <x v="0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s v="theater"/>
    <x v="11"/>
    <n v="160"/>
    <n v="40.29"/>
    <x v="1103"/>
    <d v="2014-07-03T16:03:01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s v="music"/>
    <x v="15"/>
    <n v="107"/>
    <n v="73.36"/>
    <x v="1104"/>
    <d v="2016-12-29T05:08:45"/>
    <x v="1"/>
    <x v="0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s v="theater"/>
    <x v="11"/>
    <n v="107"/>
    <n v="74.209999999999994"/>
    <x v="1105"/>
    <d v="2014-11-01T17:18:00"/>
    <x v="2"/>
    <x v="3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s v="music"/>
    <x v="15"/>
    <n v="127"/>
    <n v="59.23"/>
    <x v="1106"/>
    <d v="2013-09-10T03:59:00"/>
    <x v="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s v="photography"/>
    <x v="3"/>
    <n v="107"/>
    <n v="108.78"/>
    <x v="1107"/>
    <d v="2015-03-25T18:53:49"/>
    <x v="4"/>
    <x v="0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s v="theater"/>
    <x v="9"/>
    <n v="27"/>
    <n v="70.11"/>
    <x v="1108"/>
    <d v="2014-10-04T14:17:00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s v="film &amp; video"/>
    <x v="8"/>
    <n v="177"/>
    <n v="81.89"/>
    <x v="1109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s v="music"/>
    <x v="12"/>
    <n v="116"/>
    <n v="50.69"/>
    <x v="1110"/>
    <d v="2012-08-10T22:00:00"/>
    <x v="3"/>
    <x v="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s v="theater"/>
    <x v="9"/>
    <n v="133"/>
    <n v="82.94"/>
    <x v="1111"/>
    <d v="2014-08-22T03:44:15"/>
    <x v="2"/>
    <x v="0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s v="music"/>
    <x v="15"/>
    <n v="106"/>
    <n v="189.29"/>
    <x v="1112"/>
    <d v="2010-06-15T04:00:00"/>
    <x v="7"/>
    <x v="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s v="photography"/>
    <x v="3"/>
    <n v="132"/>
    <n v="48.15"/>
    <x v="1113"/>
    <d v="2016-05-23T22:00:00"/>
    <x v="1"/>
    <x v="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s v="theater"/>
    <x v="11"/>
    <n v="106"/>
    <n v="143.11000000000001"/>
    <x v="1114"/>
    <d v="2014-08-21T16:28:00"/>
    <x v="2"/>
    <x v="15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s v="theater"/>
    <x v="11"/>
    <n v="106"/>
    <n v="115.02"/>
    <x v="1115"/>
    <d v="2017-02-01T22:59:00"/>
    <x v="5"/>
    <x v="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s v="theater"/>
    <x v="11"/>
    <n v="106"/>
    <n v="41.94"/>
    <x v="1116"/>
    <d v="2014-05-19T21:00:00"/>
    <x v="2"/>
    <x v="2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s v="theater"/>
    <x v="11"/>
    <n v="105"/>
    <n v="107.57"/>
    <x v="1117"/>
    <d v="2015-06-17T01:40:14"/>
    <x v="4"/>
    <x v="15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s v="film &amp; video"/>
    <x v="8"/>
    <n v="105"/>
    <n v="75.19"/>
    <x v="1118"/>
    <d v="2011-08-10T07:08:00"/>
    <x v="6"/>
    <x v="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s v="theater"/>
    <x v="11"/>
    <n v="105"/>
    <n v="64.16"/>
    <x v="1119"/>
    <d v="2014-07-11T16:15:00"/>
    <x v="2"/>
    <x v="16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s v="film &amp; video"/>
    <x v="27"/>
    <n v="105"/>
    <n v="122.33"/>
    <x v="1120"/>
    <d v="2017-02-01T08:00:0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s v="film &amp; video"/>
    <x v="8"/>
    <n v="112"/>
    <n v="105.18"/>
    <x v="1121"/>
    <d v="2016-04-17T18:38:02"/>
    <x v="1"/>
    <x v="0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s v="theater"/>
    <x v="11"/>
    <n v="117"/>
    <n v="52.58"/>
    <x v="1122"/>
    <d v="2016-04-01T03:59:00"/>
    <x v="1"/>
    <x v="1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s v="theater"/>
    <x v="11"/>
    <n v="11"/>
    <n v="437.5"/>
    <x v="1123"/>
    <d v="2017-04-16T15:22:46"/>
    <x v="5"/>
    <x v="4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s v="theater"/>
    <x v="11"/>
    <n v="105"/>
    <n v="50.38"/>
    <x v="1124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s v="music"/>
    <x v="22"/>
    <n v="105"/>
    <n v="113.83"/>
    <x v="1125"/>
    <d v="2012-06-09T09:49:37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s v="music"/>
    <x v="12"/>
    <n v="105"/>
    <n v="35.61"/>
    <x v="1126"/>
    <d v="2010-12-09T04:59:00"/>
    <x v="7"/>
    <x v="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s v="theater"/>
    <x v="11"/>
    <n v="105"/>
    <n v="36.86"/>
    <x v="1127"/>
    <d v="2016-08-05T21:00:00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s v="technology"/>
    <x v="4"/>
    <n v="2"/>
    <n v="307.82"/>
    <x v="1128"/>
    <d v="2015-12-17T19:20:09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s v="theater"/>
    <x v="11"/>
    <n v="105"/>
    <n v="93.43"/>
    <x v="1129"/>
    <d v="2016-11-01T04:59:00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s v="theater"/>
    <x v="11"/>
    <n v="105"/>
    <n v="80.400000000000006"/>
    <x v="1130"/>
    <d v="2015-10-06T16:44:46"/>
    <x v="4"/>
    <x v="1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s v="publishing"/>
    <x v="17"/>
    <n v="131"/>
    <n v="43.55"/>
    <x v="1131"/>
    <d v="2012-09-19T04:27:41"/>
    <x v="3"/>
    <x v="0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s v="music"/>
    <x v="15"/>
    <n v="104"/>
    <n v="64.47"/>
    <x v="1132"/>
    <d v="2012-07-07T17:46:51"/>
    <x v="3"/>
    <x v="0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s v="theater"/>
    <x v="9"/>
    <n v="116"/>
    <n v="50.69"/>
    <x v="1133"/>
    <d v="2016-11-22T05:59:00"/>
    <x v="1"/>
    <x v="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s v="theater"/>
    <x v="11"/>
    <n v="116"/>
    <n v="50.2"/>
    <x v="1134"/>
    <d v="2016-11-04T13:06:2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s v="music"/>
    <x v="14"/>
    <n v="26"/>
    <n v="65.97"/>
    <x v="1135"/>
    <d v="2017-04-01T04:00:00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s v="publishing"/>
    <x v="17"/>
    <n v="104"/>
    <n v="66.7"/>
    <x v="1136"/>
    <d v="2015-12-26T00:18:54"/>
    <x v="4"/>
    <x v="0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s v="film &amp; video"/>
    <x v="27"/>
    <n v="104"/>
    <n v="64.2"/>
    <x v="1137"/>
    <d v="2014-04-13T02:00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s v="technology"/>
    <x v="1"/>
    <n v="104"/>
    <n v="1300"/>
    <x v="1138"/>
    <d v="2017-01-30T17:16:53"/>
    <x v="1"/>
    <x v="0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s v="theater"/>
    <x v="11"/>
    <n v="104"/>
    <n v="96.2"/>
    <x v="1139"/>
    <d v="2017-01-15T00:59:40"/>
    <x v="1"/>
    <x v="27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s v="film &amp; video"/>
    <x v="8"/>
    <n v="104"/>
    <n v="54.02"/>
    <x v="1140"/>
    <d v="2012-08-16T01:16:25"/>
    <x v="3"/>
    <x v="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s v="theater"/>
    <x v="19"/>
    <n v="104"/>
    <n v="99.54"/>
    <x v="1141"/>
    <d v="2016-02-16T05:59:0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s v="theater"/>
    <x v="11"/>
    <n v="104"/>
    <n v="63.11"/>
    <x v="1142"/>
    <d v="2014-07-28T14:31:17"/>
    <x v="2"/>
    <x v="15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s v="theater"/>
    <x v="19"/>
    <n v="103"/>
    <n v="172.23"/>
    <x v="1143"/>
    <d v="2015-06-03T00:00:00"/>
    <x v="4"/>
    <x v="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s v="theater"/>
    <x v="9"/>
    <n v="129"/>
    <n v="53.16"/>
    <x v="1144"/>
    <d v="2015-09-23T13:25:56"/>
    <x v="4"/>
    <x v="0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s v="technology"/>
    <x v="24"/>
    <n v="103"/>
    <n v="85.75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s v="music"/>
    <x v="15"/>
    <n v="103"/>
    <n v="66.69"/>
    <x v="1146"/>
    <d v="2014-08-03T17:00:00"/>
    <x v="2"/>
    <x v="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s v="theater"/>
    <x v="11"/>
    <n v="102"/>
    <n v="55.01"/>
    <x v="1147"/>
    <d v="2016-08-23T03:07:17"/>
    <x v="1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s v="publishing"/>
    <x v="17"/>
    <n v="102"/>
    <n v="82.52"/>
    <x v="1148"/>
    <d v="2012-12-13T22:58:23"/>
    <x v="3"/>
    <x v="0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s v="theater"/>
    <x v="11"/>
    <n v="102"/>
    <n v="150.15"/>
    <x v="1149"/>
    <d v="2015-12-10T16:51:01"/>
    <x v="4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s v="theater"/>
    <x v="9"/>
    <n v="102"/>
    <n v="86.49"/>
    <x v="1150"/>
    <d v="2016-02-11T16:29:03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s v="theater"/>
    <x v="11"/>
    <n v="102"/>
    <n v="58.62"/>
    <x v="1151"/>
    <d v="2014-09-26T01:35:00"/>
    <x v="2"/>
    <x v="3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s v="theater"/>
    <x v="11"/>
    <n v="128"/>
    <n v="82.26"/>
    <x v="1152"/>
    <d v="2015-05-26T15:32:27"/>
    <x v="4"/>
    <x v="26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s v="publishing"/>
    <x v="17"/>
    <n v="102"/>
    <n v="51.47"/>
    <x v="1153"/>
    <d v="2014-07-09T07:55:39"/>
    <x v="2"/>
    <x v="0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s v="games"/>
    <x v="5"/>
    <n v="154"/>
    <n v="28.1"/>
    <x v="1154"/>
    <d v="2014-11-18T00:00:00"/>
    <x v="2"/>
    <x v="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s v="theater"/>
    <x v="11"/>
    <n v="127"/>
    <n v="80.73"/>
    <x v="1155"/>
    <d v="2014-07-07T02:00:00"/>
    <x v="2"/>
    <x v="3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s v="music"/>
    <x v="12"/>
    <n v="254"/>
    <n v="51.31"/>
    <x v="1156"/>
    <d v="2014-11-21T04:00:00"/>
    <x v="2"/>
    <x v="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s v="technology"/>
    <x v="0"/>
    <n v="508"/>
    <n v="101.56"/>
    <x v="1157"/>
    <d v="2015-11-11T23:58:20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s v="theater"/>
    <x v="11"/>
    <n v="101"/>
    <n v="36.47"/>
    <x v="1158"/>
    <d v="2015-07-31T16:00:00"/>
    <x v="4"/>
    <x v="2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s v="theater"/>
    <x v="11"/>
    <n v="101"/>
    <n v="110.22"/>
    <x v="1159"/>
    <d v="2015-01-06T06:00:00"/>
    <x v="2"/>
    <x v="2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s v="music"/>
    <x v="20"/>
    <n v="101"/>
    <n v="53.89"/>
    <x v="1160"/>
    <d v="2014-11-10T21:07:43"/>
    <x v="2"/>
    <x v="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s v="music"/>
    <x v="13"/>
    <n v="112"/>
    <n v="23.96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s v="theater"/>
    <x v="11"/>
    <n v="101"/>
    <n v="93.61"/>
    <x v="1162"/>
    <d v="2014-07-23T11:00:00"/>
    <x v="2"/>
    <x v="2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s v="music"/>
    <x v="15"/>
    <n v="112"/>
    <n v="87.1"/>
    <x v="1163"/>
    <d v="2014-07-24T18:23:11"/>
    <x v="2"/>
    <x v="0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s v="games"/>
    <x v="18"/>
    <n v="3"/>
    <n v="34.130000000000003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s v="technology"/>
    <x v="0"/>
    <n v="101"/>
    <n v="41.74"/>
    <x v="1165"/>
    <d v="2015-11-25T15:49:11"/>
    <x v="4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s v="theater"/>
    <x v="19"/>
    <n v="101"/>
    <n v="55.5"/>
    <x v="1166"/>
    <d v="2014-05-05T12:36:26"/>
    <x v="2"/>
    <x v="0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s v="theater"/>
    <x v="11"/>
    <n v="126"/>
    <n v="53.72"/>
    <x v="1167"/>
    <d v="2014-08-08T19:05:51"/>
    <x v="2"/>
    <x v="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s v="music"/>
    <x v="15"/>
    <n v="101"/>
    <n v="109.71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s v="music"/>
    <x v="25"/>
    <n v="126"/>
    <n v="84.08"/>
    <x v="1169"/>
    <d v="2012-08-16T20:22:46"/>
    <x v="3"/>
    <x v="0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s v="music"/>
    <x v="25"/>
    <n v="101"/>
    <n v="88.44"/>
    <x v="1170"/>
    <d v="2012-07-08T12:29:29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s v="theater"/>
    <x v="11"/>
    <n v="101"/>
    <n v="114.55"/>
    <x v="1171"/>
    <d v="2014-11-05T23:28:04"/>
    <x v="2"/>
    <x v="15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s v="theater"/>
    <x v="11"/>
    <n v="101"/>
    <n v="25.69"/>
    <x v="1172"/>
    <d v="2014-08-06T21:32:00"/>
    <x v="2"/>
    <x v="1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s v="film &amp; video"/>
    <x v="27"/>
    <n v="101"/>
    <n v="186.11"/>
    <x v="1173"/>
    <d v="2012-04-02T18:38:21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s v="theater"/>
    <x v="11"/>
    <n v="100"/>
    <n v="122.54"/>
    <x v="1174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s v="theater"/>
    <x v="11"/>
    <n v="100"/>
    <n v="79.62"/>
    <x v="1175"/>
    <d v="2014-08-03T23:00:00"/>
    <x v="2"/>
    <x v="3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s v="theater"/>
    <x v="11"/>
    <n v="100"/>
    <n v="200.49"/>
    <x v="1176"/>
    <d v="2014-06-27T05:14:15"/>
    <x v="2"/>
    <x v="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s v="technology"/>
    <x v="1"/>
    <n v="10"/>
    <n v="178.93"/>
    <x v="1177"/>
    <d v="2016-10-29T08:57:43"/>
    <x v="1"/>
    <x v="0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s v="theater"/>
    <x v="11"/>
    <n v="100"/>
    <n v="68.53"/>
    <x v="1178"/>
    <d v="2014-10-20T08:00:34"/>
    <x v="2"/>
    <x v="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s v="music"/>
    <x v="15"/>
    <n v="100"/>
    <n v="178.61"/>
    <x v="1179"/>
    <d v="2012-04-27T16:00:46"/>
    <x v="3"/>
    <x v="0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s v="music"/>
    <x v="12"/>
    <n v="100"/>
    <n v="131.58000000000001"/>
    <x v="1180"/>
    <d v="2010-10-11T00:16:16"/>
    <x v="7"/>
    <x v="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s v="film &amp; video"/>
    <x v="27"/>
    <n v="100"/>
    <n v="192.31"/>
    <x v="1181"/>
    <d v="2012-11-04T19:04:46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s v="film &amp; video"/>
    <x v="8"/>
    <n v="100"/>
    <n v="100"/>
    <x v="1182"/>
    <d v="2010-07-19T16:00:00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s v="music"/>
    <x v="25"/>
    <n v="100"/>
    <n v="185.19"/>
    <x v="1183"/>
    <d v="2016-04-22T14:52:00"/>
    <x v="1"/>
    <x v="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s v="theater"/>
    <x v="19"/>
    <n v="100"/>
    <n v="64.94"/>
    <x v="1184"/>
    <d v="2015-04-01T17:00:26"/>
    <x v="4"/>
    <x v="0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s v="theater"/>
    <x v="11"/>
    <n v="100"/>
    <n v="178.57"/>
    <x v="1185"/>
    <d v="2014-12-31T13:39:47"/>
    <x v="2"/>
    <x v="2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s v="music"/>
    <x v="13"/>
    <n v="108"/>
    <n v="65.16"/>
    <x v="1186"/>
    <d v="2015-02-11T15:23:40"/>
    <x v="4"/>
    <x v="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s v="technology"/>
    <x v="1"/>
    <n v="20"/>
    <n v="308.75"/>
    <x v="1187"/>
    <d v="2015-12-05T22:28:2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s v="technology"/>
    <x v="6"/>
    <n v="14"/>
    <n v="129.97"/>
    <x v="1188"/>
    <d v="2014-10-23T10:17:59"/>
    <x v="2"/>
    <x v="0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s v="theater"/>
    <x v="19"/>
    <n v="110"/>
    <n v="94.9"/>
    <x v="1189"/>
    <d v="2014-09-08T21:11:25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s v="technology"/>
    <x v="1"/>
    <n v="10"/>
    <n v="54.67"/>
    <x v="1190"/>
    <d v="2016-10-13T15:12:32"/>
    <x v="1"/>
    <x v="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s v="film &amp; video"/>
    <x v="23"/>
    <n v="2"/>
    <n v="39.57"/>
    <x v="1191"/>
    <d v="2014-06-03T03:59:00"/>
    <x v="2"/>
    <x v="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s v="theater"/>
    <x v="11"/>
    <n v="100"/>
    <n v="148.47999999999999"/>
    <x v="1192"/>
    <d v="2015-03-20T20:27:00"/>
    <x v="4"/>
    <x v="15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s v="music"/>
    <x v="13"/>
    <n v="196"/>
    <n v="40.75"/>
    <x v="1193"/>
    <d v="2014-04-10T06:59:00"/>
    <x v="2"/>
    <x v="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s v="film &amp; video"/>
    <x v="23"/>
    <n v="33"/>
    <n v="88.8"/>
    <x v="1194"/>
    <d v="2014-11-21T10:47:15"/>
    <x v="2"/>
    <x v="0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s v="games"/>
    <x v="5"/>
    <n v="106"/>
    <n v="64.75"/>
    <x v="1195"/>
    <d v="2014-01-05T15:38:09"/>
    <x v="0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s v="photography"/>
    <x v="3"/>
    <n v="20"/>
    <n v="44.94"/>
    <x v="1196"/>
    <d v="2014-10-16T00:00:0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s v="music"/>
    <x v="15"/>
    <n v="110"/>
    <n v="74.25"/>
    <x v="1197"/>
    <d v="2016-07-05T20:58:54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s v="music"/>
    <x v="15"/>
    <n v="138"/>
    <n v="34.17"/>
    <x v="1198"/>
    <d v="2013-10-24T23:42:49"/>
    <x v="0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s v="games"/>
    <x v="5"/>
    <n v="320"/>
    <n v="24.76"/>
    <x v="1199"/>
    <d v="2016-04-27T02:00:00"/>
    <x v="1"/>
    <x v="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s v="film &amp; video"/>
    <x v="8"/>
    <n v="107"/>
    <n v="28.58"/>
    <x v="1200"/>
    <d v="2011-02-02T07:59: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s v="music"/>
    <x v="20"/>
    <n v="120"/>
    <n v="41.7"/>
    <x v="1201"/>
    <d v="2015-03-16T02:34:24"/>
    <x v="4"/>
    <x v="0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s v="theater"/>
    <x v="11"/>
    <n v="114"/>
    <n v="77.34"/>
    <x v="1202"/>
    <d v="2013-05-06T16:51:11"/>
    <x v="0"/>
    <x v="26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s v="theater"/>
    <x v="11"/>
    <n v="120"/>
    <n v="159.47"/>
    <x v="1203"/>
    <d v="2015-04-23T18:30:00"/>
    <x v="4"/>
    <x v="32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s v="music"/>
    <x v="13"/>
    <n v="237"/>
    <n v="36.21"/>
    <x v="1204"/>
    <d v="2015-06-20T22:04:21"/>
    <x v="4"/>
    <x v="0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s v="film &amp; video"/>
    <x v="21"/>
    <n v="3"/>
    <n v="81.239999999999995"/>
    <x v="1205"/>
    <d v="2015-08-01T04:59:00"/>
    <x v="4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s v="theater"/>
    <x v="9"/>
    <n v="117"/>
    <n v="85.18"/>
    <x v="1206"/>
    <d v="2015-02-10T16:52:10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s v="music"/>
    <x v="12"/>
    <n v="134"/>
    <n v="62.38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s v="music"/>
    <x v="15"/>
    <n v="212"/>
    <n v="50.25"/>
    <x v="1208"/>
    <d v="2016-12-23T01:47:5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s v="technology"/>
    <x v="1"/>
    <n v="2"/>
    <n v="424.45"/>
    <x v="1209"/>
    <d v="2014-11-30T22:59:00"/>
    <x v="2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s v="games"/>
    <x v="28"/>
    <n v="72"/>
    <n v="49.12"/>
    <x v="1210"/>
    <d v="2014-11-20T19:48:21"/>
    <x v="2"/>
    <x v="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s v="music"/>
    <x v="15"/>
    <n v="104"/>
    <n v="53.56"/>
    <x v="1211"/>
    <d v="2011-06-12T04:00:00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s v="theater"/>
    <x v="11"/>
    <n v="155"/>
    <n v="83.14"/>
    <x v="1212"/>
    <d v="2015-06-03T06:59:00"/>
    <x v="4"/>
    <x v="8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s v="film &amp; video"/>
    <x v="27"/>
    <n v="103"/>
    <n v="43.04"/>
    <x v="1213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s v="film &amp; video"/>
    <x v="27"/>
    <n v="155"/>
    <n v="96.71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s v="food"/>
    <x v="7"/>
    <n v="155"/>
    <n v="69.27"/>
    <x v="1215"/>
    <d v="2017-02-02T16:36:49"/>
    <x v="5"/>
    <x v="0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s v="theater"/>
    <x v="9"/>
    <n v="4"/>
    <n v="125.27"/>
    <x v="1216"/>
    <d v="2015-04-17T17:33:02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s v="music"/>
    <x v="33"/>
    <n v="31"/>
    <n v="231.75"/>
    <x v="1217"/>
    <d v="2011-12-12T05:06:16"/>
    <x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s v="technology"/>
    <x v="1"/>
    <n v="31"/>
    <n v="124.92"/>
    <x v="1218"/>
    <d v="2016-11-24T18:26:27"/>
    <x v="1"/>
    <x v="0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s v="theater"/>
    <x v="11"/>
    <n v="107"/>
    <n v="100.22"/>
    <x v="1219"/>
    <d v="2014-07-01T23:50:31"/>
    <x v="2"/>
    <x v="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s v="theater"/>
    <x v="11"/>
    <n v="102"/>
    <n v="72.89"/>
    <x v="1220"/>
    <d v="2014-11-30T19:04:22"/>
    <x v="2"/>
    <x v="1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s v="theater"/>
    <x v="11"/>
    <n v="153"/>
    <n v="70.459999999999994"/>
    <x v="1221"/>
    <d v="2015-03-27T00:00:00"/>
    <x v="4"/>
    <x v="29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s v="theater"/>
    <x v="11"/>
    <n v="102"/>
    <n v="80.16"/>
    <x v="1222"/>
    <d v="2014-08-13T04:59:00"/>
    <x v="2"/>
    <x v="35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s v="games"/>
    <x v="18"/>
    <n v="30"/>
    <n v="51.29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s v="theater"/>
    <x v="11"/>
    <n v="101"/>
    <n v="114.13"/>
    <x v="1224"/>
    <d v="2014-08-30T04:48:13"/>
    <x v="2"/>
    <x v="1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s v="theater"/>
    <x v="11"/>
    <n v="130"/>
    <n v="42.21"/>
    <x v="1225"/>
    <d v="2016-07-31T11:00:00"/>
    <x v="1"/>
    <x v="36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s v="publishing"/>
    <x v="17"/>
    <n v="103"/>
    <n v="77.27"/>
    <x v="1226"/>
    <d v="2013-02-24T21:04:32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s v="theater"/>
    <x v="19"/>
    <n v="101"/>
    <n v="267.64999999999998"/>
    <x v="1227"/>
    <d v="2014-06-11T19:33:18"/>
    <x v="2"/>
    <x v="0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s v="theater"/>
    <x v="11"/>
    <n v="114"/>
    <n v="56.83"/>
    <x v="1228"/>
    <d v="2016-09-25T23:00:00"/>
    <x v="1"/>
    <x v="33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s v="theater"/>
    <x v="11"/>
    <n v="114"/>
    <n v="39.869999999999997"/>
    <x v="1229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s v="music"/>
    <x v="22"/>
    <n v="101"/>
    <n v="64.709999999999994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s v="photography"/>
    <x v="3"/>
    <n v="174"/>
    <n v="32.32"/>
    <x v="1231"/>
    <d v="2016-08-18T16:52:18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s v="film &amp; video"/>
    <x v="27"/>
    <n v="100"/>
    <n v="167.49"/>
    <x v="1232"/>
    <d v="2010-06-09T19:00:00"/>
    <x v="7"/>
    <x v="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s v="music"/>
    <x v="25"/>
    <n v="100"/>
    <n v="74.069999999999993"/>
    <x v="1233"/>
    <d v="2015-08-15T03:59:00"/>
    <x v="4"/>
    <x v="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s v="music"/>
    <x v="25"/>
    <n v="113"/>
    <n v="136.91"/>
    <x v="1234"/>
    <d v="2014-12-08T04:59:00"/>
    <x v="2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s v="music"/>
    <x v="12"/>
    <n v="113"/>
    <n v="47.54"/>
    <x v="1235"/>
    <d v="2012-04-30T15:30:08"/>
    <x v="3"/>
    <x v="0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s v="theater"/>
    <x v="11"/>
    <n v="100"/>
    <n v="65.38"/>
    <x v="1236"/>
    <d v="2015-08-22T20:18:55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s v="music"/>
    <x v="12"/>
    <n v="113"/>
    <n v="80.55"/>
    <x v="1237"/>
    <d v="2011-08-05T21:05:38"/>
    <x v="6"/>
    <x v="0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s v="music"/>
    <x v="15"/>
    <n v="100"/>
    <n v="104.65"/>
    <x v="1238"/>
    <d v="2014-12-22T04:59:00"/>
    <x v="2"/>
    <x v="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s v="theater"/>
    <x v="11"/>
    <n v="100"/>
    <n v="145.16"/>
    <x v="1239"/>
    <d v="2016-09-03T20:57:09"/>
    <x v="1"/>
    <x v="27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s v="film &amp; video"/>
    <x v="10"/>
    <n v="36"/>
    <n v="373.5"/>
    <x v="1240"/>
    <d v="2014-11-26T20:26:50"/>
    <x v="2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s v="music"/>
    <x v="13"/>
    <n v="111"/>
    <n v="61.9"/>
    <x v="1241"/>
    <d v="2012-04-14T17:36:00"/>
    <x v="3"/>
    <x v="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s v="theater"/>
    <x v="11"/>
    <n v="127"/>
    <n v="72.95"/>
    <x v="1242"/>
    <d v="2016-04-19T23:27:30"/>
    <x v="1"/>
    <x v="3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s v="theater"/>
    <x v="11"/>
    <n v="111"/>
    <n v="68.349999999999994"/>
    <x v="1243"/>
    <d v="2014-11-21T17:00:00"/>
    <x v="2"/>
    <x v="35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s v="theater"/>
    <x v="11"/>
    <n v="164"/>
    <n v="70.290000000000006"/>
    <x v="1244"/>
    <d v="2015-12-03T17:00:00"/>
    <x v="4"/>
    <x v="1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s v="theater"/>
    <x v="19"/>
    <n v="110"/>
    <n v="50.11"/>
    <x v="1245"/>
    <d v="2015-08-26T02:35:53"/>
    <x v="4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s v="theater"/>
    <x v="11"/>
    <n v="103"/>
    <n v="49.55"/>
    <x v="1246"/>
    <d v="2016-05-04T23:00:00"/>
    <x v="1"/>
    <x v="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s v="theater"/>
    <x v="11"/>
    <n v="110"/>
    <n v="49.44"/>
    <x v="1247"/>
    <d v="2016-05-06T07:17:21"/>
    <x v="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s v="theater"/>
    <x v="9"/>
    <n v="147"/>
    <n v="191.13"/>
    <x v="1248"/>
    <d v="2016-08-18T02:38:45"/>
    <x v="1"/>
    <x v="0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s v="film &amp; video"/>
    <x v="8"/>
    <n v="126"/>
    <n v="57.08"/>
    <x v="1249"/>
    <d v="2012-05-16T19:00:00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s v="film &amp; video"/>
    <x v="16"/>
    <n v="110"/>
    <n v="93.4"/>
    <x v="1250"/>
    <d v="2016-07-29T05:35:00"/>
    <x v="1"/>
    <x v="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s v="technology"/>
    <x v="4"/>
    <n v="878"/>
    <n v="27.6"/>
    <x v="1251"/>
    <d v="2014-10-20T20:59:11"/>
    <x v="2"/>
    <x v="0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s v="technology"/>
    <x v="0"/>
    <n v="219"/>
    <n v="67.260000000000005"/>
    <x v="1252"/>
    <d v="2014-08-23T18:31:23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s v="theater"/>
    <x v="11"/>
    <n v="146"/>
    <n v="104.07"/>
    <x v="1253"/>
    <d v="2015-04-07T07:00:00"/>
    <x v="4"/>
    <x v="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s v="technology"/>
    <x v="26"/>
    <n v="17"/>
    <n v="111.41"/>
    <x v="1254"/>
    <d v="2015-08-15T13:22:00"/>
    <x v="4"/>
    <x v="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s v="music"/>
    <x v="15"/>
    <n v="124"/>
    <n v="68.94"/>
    <x v="1255"/>
    <d v="2015-07-05T17:38:42"/>
    <x v="4"/>
    <x v="0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s v="publishing"/>
    <x v="2"/>
    <n v="109"/>
    <n v="28.94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s v="theater"/>
    <x v="11"/>
    <n v="124"/>
    <n v="135.63"/>
    <x v="1257"/>
    <d v="2015-07-14T19:32:39"/>
    <x v="4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s v="music"/>
    <x v="15"/>
    <n v="173"/>
    <n v="100.47"/>
    <x v="1258"/>
    <d v="2012-04-23T04:00:00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s v="film &amp; video"/>
    <x v="23"/>
    <n v="22"/>
    <n v="110.64"/>
    <x v="1259"/>
    <d v="2012-09-28T16:18:54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s v="music"/>
    <x v="22"/>
    <n v="127"/>
    <n v="52.6"/>
    <x v="1260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s v="technology"/>
    <x v="24"/>
    <n v="123"/>
    <n v="93.7"/>
    <x v="1261"/>
    <d v="2015-05-04T21:29:34"/>
    <x v="4"/>
    <x v="0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s v="technology"/>
    <x v="0"/>
    <n v="168"/>
    <n v="10.51"/>
    <x v="1262"/>
    <d v="2015-03-02T20:00:00"/>
    <x v="4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s v="theater"/>
    <x v="19"/>
    <n v="108"/>
    <n v="74.239999999999995"/>
    <x v="1263"/>
    <d v="2014-06-12T17:28:10"/>
    <x v="2"/>
    <x v="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s v="technology"/>
    <x v="6"/>
    <n v="43"/>
    <n v="40.98"/>
    <x v="1264"/>
    <d v="2015-10-21T23:00:00"/>
    <x v="4"/>
    <x v="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s v="theater"/>
    <x v="11"/>
    <n v="107"/>
    <n v="204.57"/>
    <x v="1265"/>
    <d v="2016-09-14T19:00:00"/>
    <x v="1"/>
    <x v="36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s v="music"/>
    <x v="25"/>
    <n v="107"/>
    <n v="52.96"/>
    <x v="1266"/>
    <d v="2015-08-20T11:00:00"/>
    <x v="4"/>
    <x v="0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s v="music"/>
    <x v="15"/>
    <n v="107"/>
    <n v="99.53"/>
    <x v="1267"/>
    <d v="2014-11-01T22:01:43"/>
    <x v="2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s v="theater"/>
    <x v="11"/>
    <n v="122"/>
    <n v="75.09"/>
    <x v="1268"/>
    <d v="2016-04-13T21:02:45"/>
    <x v="1"/>
    <x v="15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s v="music"/>
    <x v="15"/>
    <n v="122"/>
    <n v="85.5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s v="music"/>
    <x v="12"/>
    <n v="107"/>
    <n v="106.53"/>
    <x v="1270"/>
    <d v="2015-07-05T17:00:17"/>
    <x v="4"/>
    <x v="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s v="theater"/>
    <x v="11"/>
    <n v="106"/>
    <n v="184.78"/>
    <x v="1271"/>
    <d v="2017-02-25T01:22:14"/>
    <x v="5"/>
    <x v="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s v="theater"/>
    <x v="11"/>
    <n v="142"/>
    <n v="25.13"/>
    <x v="1272"/>
    <d v="2015-08-02T16:00:00"/>
    <x v="4"/>
    <x v="1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s v="music"/>
    <x v="15"/>
    <n v="106"/>
    <n v="90.28"/>
    <x v="1273"/>
    <d v="2015-06-22T05:00:00"/>
    <x v="4"/>
    <x v="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s v="theater"/>
    <x v="9"/>
    <n v="101"/>
    <n v="103.17"/>
    <x v="1274"/>
    <d v="2015-07-20T22:00:00"/>
    <x v="4"/>
    <x v="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s v="technology"/>
    <x v="0"/>
    <n v="384"/>
    <n v="22.12"/>
    <x v="1275"/>
    <d v="2014-05-05T21:18:37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s v="music"/>
    <x v="12"/>
    <n v="121"/>
    <n v="58.6"/>
    <x v="1276"/>
    <d v="2012-03-05T03:00:00"/>
    <x v="3"/>
    <x v="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s v="theater"/>
    <x v="11"/>
    <n v="105"/>
    <n v="136"/>
    <x v="1277"/>
    <d v="2016-03-16T03:59:00"/>
    <x v="1"/>
    <x v="24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s v="music"/>
    <x v="15"/>
    <n v="105"/>
    <n v="73.77"/>
    <x v="1278"/>
    <d v="2017-03-01T02:00:00"/>
    <x v="5"/>
    <x v="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s v="photography"/>
    <x v="3"/>
    <n v="22"/>
    <n v="48.72"/>
    <x v="1279"/>
    <d v="2016-07-24T10:32:46"/>
    <x v="1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s v="music"/>
    <x v="20"/>
    <n v="105"/>
    <n v="42.72"/>
    <x v="1280"/>
    <d v="2015-06-04T00:00:00"/>
    <x v="4"/>
    <x v="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s v="music"/>
    <x v="22"/>
    <n v="119"/>
    <n v="44.96"/>
    <x v="1281"/>
    <d v="2011-02-22T03:00:0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s v="music"/>
    <x v="12"/>
    <n v="119"/>
    <n v="46.4"/>
    <x v="1282"/>
    <d v="2011-09-15T22:00:03"/>
    <x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s v="theater"/>
    <x v="19"/>
    <n v="60"/>
    <n v="174"/>
    <x v="1283"/>
    <d v="2014-12-16T22:32:09"/>
    <x v="2"/>
    <x v="0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s v="theater"/>
    <x v="11"/>
    <n v="139"/>
    <n v="62.33"/>
    <x v="1284"/>
    <d v="2014-06-16T06:59:00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s v="music"/>
    <x v="15"/>
    <n v="119"/>
    <n v="63.18"/>
    <x v="1285"/>
    <d v="2010-11-30T15:43:3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s v="music"/>
    <x v="12"/>
    <n v="166"/>
    <n v="46.65"/>
    <x v="1286"/>
    <d v="2010-06-01T04:59:00"/>
    <x v="7"/>
    <x v="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s v="music"/>
    <x v="15"/>
    <n v="104"/>
    <n v="79.83"/>
    <x v="1287"/>
    <d v="2014-01-19T20:00:30"/>
    <x v="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s v="theater"/>
    <x v="11"/>
    <n v="138"/>
    <n v="51.88"/>
    <x v="1288"/>
    <d v="2014-07-06T18:31:06"/>
    <x v="2"/>
    <x v="1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s v="theater"/>
    <x v="11"/>
    <n v="138"/>
    <n v="109.08"/>
    <x v="1289"/>
    <d v="2016-12-06T23:22:34"/>
    <x v="1"/>
    <x v="26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s v="music"/>
    <x v="15"/>
    <n v="104"/>
    <n v="76.67"/>
    <x v="1290"/>
    <d v="2014-08-31T17:31:31"/>
    <x v="2"/>
    <x v="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s v="theater"/>
    <x v="11"/>
    <n v="103"/>
    <n v="36.61"/>
    <x v="1291"/>
    <d v="2015-07-05T16:43:23"/>
    <x v="4"/>
    <x v="12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s v="photography"/>
    <x v="3"/>
    <n v="176"/>
    <n v="56.64"/>
    <x v="1292"/>
    <d v="2014-12-01T03:00:00"/>
    <x v="2"/>
    <x v="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s v="food"/>
    <x v="7"/>
    <n v="39"/>
    <n v="64.53"/>
    <x v="1293"/>
    <d v="2017-04-04T05:15:01"/>
    <x v="5"/>
    <x v="0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s v="film &amp; video"/>
    <x v="8"/>
    <n v="137"/>
    <n v="50.29"/>
    <x v="1294"/>
    <d v="2012-06-02T01:42:26"/>
    <x v="3"/>
    <x v="0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s v="music"/>
    <x v="15"/>
    <n v="103"/>
    <n v="65.38"/>
    <x v="1295"/>
    <d v="2016-05-05T13:01:47"/>
    <x v="1"/>
    <x v="0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s v="music"/>
    <x v="15"/>
    <n v="103"/>
    <n v="62.17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s v="photography"/>
    <x v="34"/>
    <n v="29"/>
    <n v="44.48"/>
    <x v="1297"/>
    <d v="2016-04-03T16:25:41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s v="theater"/>
    <x v="11"/>
    <n v="102"/>
    <n v="85.21"/>
    <x v="1298"/>
    <d v="2015-03-11T03:26:23"/>
    <x v="4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s v="music"/>
    <x v="25"/>
    <n v="102"/>
    <n v="57.54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s v="theater"/>
    <x v="11"/>
    <n v="136"/>
    <n v="46.42"/>
    <x v="1300"/>
    <d v="2015-04-29T17:51:02"/>
    <x v="4"/>
    <x v="15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s v="theater"/>
    <x v="11"/>
    <n v="102"/>
    <n v="204.05"/>
    <x v="1301"/>
    <d v="2015-07-31T20:32:28"/>
    <x v="4"/>
    <x v="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s v="food"/>
    <x v="7"/>
    <n v="102"/>
    <n v="60.87"/>
    <x v="1302"/>
    <d v="2014-11-05T17:34:00"/>
    <x v="2"/>
    <x v="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s v="theater"/>
    <x v="11"/>
    <n v="102"/>
    <n v="84.85"/>
    <x v="1303"/>
    <d v="2014-08-16T16:00:57"/>
    <x v="2"/>
    <x v="15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s v="music"/>
    <x v="15"/>
    <n v="203"/>
    <n v="30.58"/>
    <x v="1304"/>
    <d v="2016-08-01T18:13:30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s v="theater"/>
    <x v="11"/>
    <n v="41"/>
    <n v="81.319999999999993"/>
    <x v="1305"/>
    <d v="2014-06-03T06:59:00"/>
    <x v="2"/>
    <x v="3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s v="music"/>
    <x v="15"/>
    <n v="102"/>
    <n v="86.49"/>
    <x v="1306"/>
    <d v="2011-09-24T08:10:54"/>
    <x v="6"/>
    <x v="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s v="theater"/>
    <x v="19"/>
    <n v="101"/>
    <n v="126.72"/>
    <x v="1307"/>
    <d v="2015-01-30T16:53:34"/>
    <x v="2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s v="theater"/>
    <x v="11"/>
    <n v="108"/>
    <n v="46.61"/>
    <x v="1308"/>
    <d v="2014-09-21T02:00:00"/>
    <x v="2"/>
    <x v="11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s v="film &amp; video"/>
    <x v="16"/>
    <n v="101"/>
    <n v="76.45"/>
    <x v="1309"/>
    <d v="2014-08-21T07:01:55"/>
    <x v="2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s v="theater"/>
    <x v="11"/>
    <n v="119"/>
    <n v="176.09"/>
    <x v="1310"/>
    <d v="2014-12-21T17:11:30"/>
    <x v="2"/>
    <x v="1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s v="theater"/>
    <x v="11"/>
    <n v="135"/>
    <n v="168.75"/>
    <x v="1311"/>
    <d v="2016-06-01T18:57:00"/>
    <x v="1"/>
    <x v="1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s v="photography"/>
    <x v="3"/>
    <n v="108"/>
    <n v="56.98"/>
    <x v="1312"/>
    <d v="2016-10-23T08:20:01"/>
    <x v="1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s v="theater"/>
    <x v="11"/>
    <n v="101"/>
    <n v="98.54"/>
    <x v="1313"/>
    <d v="2014-07-19T05:00:00"/>
    <x v="2"/>
    <x v="28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s v="film &amp; video"/>
    <x v="27"/>
    <n v="115"/>
    <n v="85.96"/>
    <x v="1314"/>
    <d v="2013-04-23T05:01:12"/>
    <x v="0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s v="music"/>
    <x v="15"/>
    <n v="101"/>
    <n v="45.88"/>
    <x v="1315"/>
    <d v="2014-06-17T17:41:22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s v="theater"/>
    <x v="11"/>
    <n v="101"/>
    <n v="72.05"/>
    <x v="1316"/>
    <d v="2014-05-23T20:01:47"/>
    <x v="2"/>
    <x v="1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s v="theater"/>
    <x v="11"/>
    <n v="101"/>
    <n v="310"/>
    <x v="1317"/>
    <d v="2015-05-09T20:47:29"/>
    <x v="4"/>
    <x v="18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s v="music"/>
    <x v="12"/>
    <n v="101"/>
    <n v="115.09"/>
    <x v="1318"/>
    <d v="2011-12-14T04:59:00"/>
    <x v="6"/>
    <x v="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s v="music"/>
    <x v="22"/>
    <n v="161"/>
    <n v="41.04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s v="music"/>
    <x v="15"/>
    <n v="115"/>
    <n v="46.22"/>
    <x v="1320"/>
    <d v="2014-09-30T14:09:47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s v="theater"/>
    <x v="11"/>
    <n v="100"/>
    <n v="65.87"/>
    <x v="1321"/>
    <d v="2016-08-10T04:00:00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s v="theater"/>
    <x v="11"/>
    <n v="100"/>
    <n v="34.92"/>
    <x v="1322"/>
    <d v="2017-02-01T23:31:00"/>
    <x v="1"/>
    <x v="2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s v="music"/>
    <x v="12"/>
    <n v="115"/>
    <n v="72.91"/>
    <x v="1323"/>
    <d v="2012-05-16T04:59:00"/>
    <x v="3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s v="theater"/>
    <x v="11"/>
    <n v="100"/>
    <n v="121.36"/>
    <x v="1324"/>
    <d v="2015-01-11T20:53:30"/>
    <x v="2"/>
    <x v="13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s v="theater"/>
    <x v="11"/>
    <n v="133"/>
    <n v="57.2"/>
    <x v="1325"/>
    <d v="2016-08-01T06:59:00"/>
    <x v="1"/>
    <x v="4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s v="theater"/>
    <x v="11"/>
    <n v="100"/>
    <n v="81.67"/>
    <x v="1326"/>
    <d v="2016-05-17T21:27:59"/>
    <x v="1"/>
    <x v="2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s v="film &amp; video"/>
    <x v="27"/>
    <n v="100"/>
    <n v="40.01"/>
    <x v="1327"/>
    <d v="2011-10-09T19:41:0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s v="theater"/>
    <x v="11"/>
    <n v="105"/>
    <n v="114.29"/>
    <x v="1328"/>
    <d v="2015-10-26T00:13:17"/>
    <x v="4"/>
    <x v="12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s v="theater"/>
    <x v="11"/>
    <n v="100"/>
    <n v="129.03"/>
    <x v="1329"/>
    <d v="2016-12-17T06:59:00"/>
    <x v="1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s v="theater"/>
    <x v="11"/>
    <n v="100"/>
    <n v="307.69"/>
    <x v="1330"/>
    <d v="2014-07-04T11:00:00"/>
    <x v="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s v="theater"/>
    <x v="9"/>
    <n v="107"/>
    <n v="74.069999999999993"/>
    <x v="1331"/>
    <d v="2015-06-14T00:20:55"/>
    <x v="4"/>
    <x v="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s v="photography"/>
    <x v="3"/>
    <n v="36"/>
    <n v="104.89"/>
    <x v="1332"/>
    <d v="2016-09-02T16:36:20"/>
    <x v="1"/>
    <x v="0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s v="film &amp; video"/>
    <x v="8"/>
    <n v="114"/>
    <n v="47.4"/>
    <x v="1333"/>
    <d v="2010-03-16T07:06:00"/>
    <x v="7"/>
    <x v="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s v="film &amp; video"/>
    <x v="27"/>
    <n v="114"/>
    <n v="69.790000000000006"/>
    <x v="1334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s v="publishing"/>
    <x v="17"/>
    <n v="179"/>
    <n v="53.73"/>
    <x v="1335"/>
    <d v="2013-05-03T13:44:05"/>
    <x v="0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s v="music"/>
    <x v="12"/>
    <n v="132"/>
    <n v="63.03"/>
    <x v="1336"/>
    <d v="2015-07-02T03:40:00"/>
    <x v="4"/>
    <x v="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s v="music"/>
    <x v="15"/>
    <n v="132"/>
    <n v="70.63"/>
    <x v="1337"/>
    <d v="2011-09-22T18:28:49"/>
    <x v="6"/>
    <x v="0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s v="theater"/>
    <x v="9"/>
    <n v="101"/>
    <n v="53.95"/>
    <x v="1338"/>
    <d v="2014-06-20T22:01:0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s v="music"/>
    <x v="12"/>
    <n v="171"/>
    <n v="46.18"/>
    <x v="1339"/>
    <d v="2013-12-31T07:00:00"/>
    <x v="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s v="music"/>
    <x v="15"/>
    <n v="112"/>
    <n v="47.76"/>
    <x v="1340"/>
    <d v="2017-01-14T21:48:01"/>
    <x v="1"/>
    <x v="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s v="music"/>
    <x v="25"/>
    <n v="112"/>
    <n v="60.15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s v="theater"/>
    <x v="11"/>
    <n v="130"/>
    <n v="61.06"/>
    <x v="1342"/>
    <d v="2016-08-14T14:30:57"/>
    <x v="1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s v="music"/>
    <x v="25"/>
    <n v="195"/>
    <n v="64.03"/>
    <x v="1343"/>
    <d v="2015-02-27T00:30:00"/>
    <x v="4"/>
    <x v="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s v="theater"/>
    <x v="11"/>
    <n v="78"/>
    <n v="105.54"/>
    <x v="1344"/>
    <d v="2016-05-09T04:00:00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s v="theater"/>
    <x v="11"/>
    <n v="118"/>
    <n v="100.06"/>
    <x v="1345"/>
    <d v="2015-08-03T18:00:00"/>
    <x v="4"/>
    <x v="3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s v="theater"/>
    <x v="11"/>
    <n v="111"/>
    <n v="125.81"/>
    <x v="1346"/>
    <d v="2014-08-25T04:59:00"/>
    <x v="2"/>
    <x v="35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s v="theater"/>
    <x v="11"/>
    <n v="111"/>
    <n v="58.79"/>
    <x v="1347"/>
    <d v="2016-10-20T02:48:16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s v="theater"/>
    <x v="11"/>
    <n v="35"/>
    <n v="84.28"/>
    <x v="1348"/>
    <d v="2014-05-20T06:59:00"/>
    <x v="2"/>
    <x v="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s v="photography"/>
    <x v="3"/>
    <n v="110"/>
    <n v="55.22"/>
    <x v="1349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s v="film &amp; video"/>
    <x v="8"/>
    <n v="385"/>
    <n v="32.1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s v="music"/>
    <x v="22"/>
    <n v="101"/>
    <n v="47.19"/>
    <x v="1351"/>
    <d v="2014-05-23T16:25:55"/>
    <x v="2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s v="theater"/>
    <x v="11"/>
    <n v="109"/>
    <n v="29.26"/>
    <x v="1352"/>
    <d v="2016-06-01T17:12:49"/>
    <x v="1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s v="theater"/>
    <x v="11"/>
    <n v="109"/>
    <n v="44.19"/>
    <x v="1353"/>
    <d v="2015-04-23T06:59:00"/>
    <x v="4"/>
    <x v="18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s v="theater"/>
    <x v="19"/>
    <n v="109"/>
    <n v="75.959999999999994"/>
    <x v="1354"/>
    <d v="2014-12-01T20:25:15"/>
    <x v="2"/>
    <x v="0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s v="music"/>
    <x v="15"/>
    <n v="152"/>
    <n v="64.25"/>
    <x v="1355"/>
    <d v="2014-06-13T06:59:00"/>
    <x v="2"/>
    <x v="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s v="technology"/>
    <x v="0"/>
    <n v="126"/>
    <n v="47.91"/>
    <x v="135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s v="technology"/>
    <x v="26"/>
    <n v="5"/>
    <n v="135.04"/>
    <x v="1357"/>
    <d v="2015-08-01T17:53:00"/>
    <x v="4"/>
    <x v="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s v="music"/>
    <x v="25"/>
    <n v="103"/>
    <n v="67.42"/>
    <x v="1358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s v="theater"/>
    <x v="11"/>
    <n v="126"/>
    <n v="62.88"/>
    <x v="1359"/>
    <d v="2012-06-01T03:59:00"/>
    <x v="3"/>
    <x v="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s v="theater"/>
    <x v="11"/>
    <n v="107"/>
    <n v="62.67"/>
    <x v="1360"/>
    <d v="2016-06-06T02:00:00"/>
    <x v="1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s v="music"/>
    <x v="15"/>
    <n v="114"/>
    <n v="50.69"/>
    <x v="1361"/>
    <d v="2014-02-26T20:13:40"/>
    <x v="2"/>
    <x v="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s v="theater"/>
    <x v="19"/>
    <n v="125"/>
    <n v="75"/>
    <x v="1362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s v="music"/>
    <x v="25"/>
    <n v="107"/>
    <n v="59.46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s v="music"/>
    <x v="12"/>
    <n v="107"/>
    <n v="51.19"/>
    <x v="1364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s v="film &amp; video"/>
    <x v="8"/>
    <n v="107"/>
    <n v="67.91"/>
    <x v="1365"/>
    <d v="2014-10-01T03:59:00"/>
    <x v="2"/>
    <x v="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s v="theater"/>
    <x v="11"/>
    <n v="124"/>
    <n v="47.85"/>
    <x v="1366"/>
    <d v="2016-09-11T20:19:26"/>
    <x v="1"/>
    <x v="30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s v="theater"/>
    <x v="11"/>
    <n v="107"/>
    <n v="71.73"/>
    <x v="1367"/>
    <d v="2015-10-28T17:33:36"/>
    <x v="4"/>
    <x v="1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s v="theater"/>
    <x v="11"/>
    <n v="106"/>
    <n v="78.94"/>
    <x v="1368"/>
    <d v="2016-08-17T03:59:00"/>
    <x v="1"/>
    <x v="37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s v="film &amp; video"/>
    <x v="16"/>
    <n v="123"/>
    <n v="31.62"/>
    <x v="1369"/>
    <d v="2014-07-22T16:09:28"/>
    <x v="2"/>
    <x v="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s v="film &amp; video"/>
    <x v="27"/>
    <n v="247"/>
    <n v="78.72"/>
    <x v="1370"/>
    <d v="2013-05-31T14:42:50"/>
    <x v="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s v="theater"/>
    <x v="11"/>
    <n v="37"/>
    <n v="147.4"/>
    <x v="1371"/>
    <d v="2014-10-21T21:11:27"/>
    <x v="2"/>
    <x v="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s v="music"/>
    <x v="25"/>
    <n v="123"/>
    <n v="54.99"/>
    <x v="1372"/>
    <d v="2015-06-01T03:59:00"/>
    <x v="4"/>
    <x v="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s v="music"/>
    <x v="20"/>
    <n v="105"/>
    <n v="59.26"/>
    <x v="1373"/>
    <d v="2016-10-24T21:00:00"/>
    <x v="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s v="theater"/>
    <x v="11"/>
    <n v="108"/>
    <n v="126.55"/>
    <x v="1374"/>
    <d v="2015-06-24T02:00:00"/>
    <x v="4"/>
    <x v="16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s v="theater"/>
    <x v="11"/>
    <n v="105"/>
    <n v="32.97"/>
    <x v="1375"/>
    <d v="2015-06-15T16:14:40"/>
    <x v="4"/>
    <x v="16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s v="theater"/>
    <x v="11"/>
    <n v="105"/>
    <n v="79.540000000000006"/>
    <x v="1376"/>
    <d v="2016-01-04T04:20:07"/>
    <x v="4"/>
    <x v="8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s v="theater"/>
    <x v="11"/>
    <n v="104"/>
    <n v="71.67"/>
    <x v="1377"/>
    <d v="2015-11-29T23:00:00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s v="music"/>
    <x v="15"/>
    <n v="121"/>
    <n v="46.09"/>
    <x v="1378"/>
    <d v="2012-06-29T04:27:23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s v="film &amp; video"/>
    <x v="8"/>
    <n v="104"/>
    <n v="125.45"/>
    <x v="1379"/>
    <d v="2016-04-08T18:52:01"/>
    <x v="1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s v="theater"/>
    <x v="11"/>
    <n v="121"/>
    <n v="125.38"/>
    <x v="1380"/>
    <d v="2015-04-17T16:00:00"/>
    <x v="4"/>
    <x v="5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s v="film &amp; video"/>
    <x v="27"/>
    <n v="103"/>
    <n v="60"/>
    <x v="1381"/>
    <d v="2014-06-22T15:48:5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s v="film &amp; video"/>
    <x v="27"/>
    <n v="120"/>
    <n v="78.260000000000005"/>
    <x v="1382"/>
    <d v="2011-05-17T09:39:24"/>
    <x v="6"/>
    <x v="0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s v="publishing"/>
    <x v="35"/>
    <n v="51"/>
    <n v="63.12"/>
    <x v="1383"/>
    <d v="2015-10-11T05:00:00"/>
    <x v="4"/>
    <x v="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s v="theater"/>
    <x v="11"/>
    <n v="103"/>
    <n v="132.96"/>
    <x v="1384"/>
    <d v="2015-03-31T12:52:00"/>
    <x v="4"/>
    <x v="38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s v="music"/>
    <x v="15"/>
    <n v="119"/>
    <n v="51.81"/>
    <x v="1385"/>
    <d v="2012-10-05T22:44:10"/>
    <x v="3"/>
    <x v="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s v="theater"/>
    <x v="11"/>
    <n v="128"/>
    <n v="37.21"/>
    <x v="1386"/>
    <d v="2016-12-14T17:49:21"/>
    <x v="1"/>
    <x v="2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s v="technology"/>
    <x v="1"/>
    <n v="18"/>
    <n v="43.98"/>
    <x v="1387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s v="publishing"/>
    <x v="17"/>
    <n v="119"/>
    <n v="57.34"/>
    <x v="1388"/>
    <d v="2011-08-04T15:07:55"/>
    <x v="6"/>
    <x v="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s v="technology"/>
    <x v="1"/>
    <n v="4"/>
    <n v="591.66999999999996"/>
    <x v="1389"/>
    <d v="2017-02-05T18:00:53"/>
    <x v="1"/>
    <x v="0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s v="theater"/>
    <x v="11"/>
    <n v="118"/>
    <n v="57.26"/>
    <x v="1390"/>
    <d v="2015-06-21T22:25:00"/>
    <x v="4"/>
    <x v="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s v="music"/>
    <x v="13"/>
    <n v="101"/>
    <n v="51.3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s v="theater"/>
    <x v="11"/>
    <n v="101"/>
    <n v="33.99"/>
    <x v="1392"/>
    <d v="2011-01-25T04:00:00"/>
    <x v="7"/>
    <x v="39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s v="theater"/>
    <x v="19"/>
    <n v="101"/>
    <n v="90.54"/>
    <x v="1393"/>
    <d v="2016-08-29T17:00:00"/>
    <x v="1"/>
    <x v="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s v="theater"/>
    <x v="11"/>
    <n v="71"/>
    <n v="106.97"/>
    <x v="1394"/>
    <d v="2015-04-02T01:00:00"/>
    <x v="4"/>
    <x v="17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s v="theater"/>
    <x v="11"/>
    <n v="101"/>
    <n v="88.25"/>
    <x v="1395"/>
    <d v="2014-07-21T03:59:00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s v="theater"/>
    <x v="11"/>
    <n v="101"/>
    <n v="76.650000000000006"/>
    <x v="1396"/>
    <d v="2016-08-01T22:59:00"/>
    <x v="1"/>
    <x v="5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s v="theater"/>
    <x v="11"/>
    <n v="100"/>
    <n v="103.35"/>
    <x v="1397"/>
    <d v="2014-09-10T20:09:34"/>
    <x v="2"/>
    <x v="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s v="film &amp; video"/>
    <x v="8"/>
    <n v="153"/>
    <n v="57.54"/>
    <x v="1398"/>
    <d v="2011-05-25T04:00:00"/>
    <x v="6"/>
    <x v="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s v="theater"/>
    <x v="9"/>
    <n v="103"/>
    <n v="87.7"/>
    <x v="1399"/>
    <d v="2014-06-11T04:00:00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s v="theater"/>
    <x v="11"/>
    <n v="117"/>
    <n v="100.17"/>
    <x v="1400"/>
    <d v="2014-12-14T18:18:08"/>
    <x v="2"/>
    <x v="3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s v="film &amp; video"/>
    <x v="16"/>
    <n v="100"/>
    <n v="291.79000000000002"/>
    <x v="1401"/>
    <d v="2016-04-15T21:00:00"/>
    <x v="1"/>
    <x v="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s v="film &amp; video"/>
    <x v="27"/>
    <n v="100"/>
    <n v="100"/>
    <x v="1402"/>
    <d v="2013-01-24T18:38:30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s v="music"/>
    <x v="22"/>
    <n v="175"/>
    <n v="62.5"/>
    <x v="1403"/>
    <d v="2011-07-22T01:39:05"/>
    <x v="6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s v="music"/>
    <x v="15"/>
    <n v="233"/>
    <n v="175"/>
    <x v="1404"/>
    <d v="2012-04-27T15:31:34"/>
    <x v="3"/>
    <x v="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s v="technology"/>
    <x v="1"/>
    <n v="140"/>
    <n v="42.67"/>
    <x v="1405"/>
    <d v="2014-09-16T21:53:33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s v="theater"/>
    <x v="11"/>
    <n v="116"/>
    <n v="55.33"/>
    <x v="1406"/>
    <d v="2015-10-14T22:01:03"/>
    <x v="4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s v="theater"/>
    <x v="11"/>
    <n v="116"/>
    <n v="63.36"/>
    <x v="1407"/>
    <d v="2014-08-02T04:13:01"/>
    <x v="2"/>
    <x v="3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s v="theater"/>
    <x v="11"/>
    <n v="108"/>
    <n v="46.89"/>
    <x v="1408"/>
    <d v="2015-05-27T02:45:00"/>
    <x v="4"/>
    <x v="2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s v="food"/>
    <x v="29"/>
    <n v="7"/>
    <n v="115.53"/>
    <x v="1409"/>
    <d v="2016-03-25T20:36:40"/>
    <x v="1"/>
    <x v="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s v="music"/>
    <x v="15"/>
    <n v="139"/>
    <n v="29.62"/>
    <x v="1410"/>
    <d v="2016-04-08T15:00:35"/>
    <x v="1"/>
    <x v="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s v="music"/>
    <x v="12"/>
    <n v="116"/>
    <n v="46.2"/>
    <x v="1411"/>
    <d v="2010-09-11T03:59:00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s v="theater"/>
    <x v="11"/>
    <n v="116"/>
    <n v="30.94"/>
    <x v="1412"/>
    <d v="2015-07-13T07:35:44"/>
    <x v="4"/>
    <x v="1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s v="music"/>
    <x v="22"/>
    <n v="115"/>
    <n v="82.38"/>
    <x v="1413"/>
    <d v="2012-04-21T03:59:00"/>
    <x v="3"/>
    <x v="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s v="music"/>
    <x v="12"/>
    <n v="173"/>
    <n v="49.34"/>
    <x v="1414"/>
    <d v="2015-03-10T02:39:49"/>
    <x v="4"/>
    <x v="0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s v="theater"/>
    <x v="11"/>
    <n v="105"/>
    <n v="86.23"/>
    <x v="1415"/>
    <d v="2015-07-02T23:50:06"/>
    <x v="4"/>
    <x v="1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s v="theater"/>
    <x v="9"/>
    <n v="34"/>
    <n v="132.35"/>
    <x v="1416"/>
    <d v="2017-04-05T18:14:37"/>
    <x v="5"/>
    <x v="0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s v="theater"/>
    <x v="11"/>
    <n v="115"/>
    <n v="110.97"/>
    <x v="1417"/>
    <d v="2016-03-20T23:58:45"/>
    <x v="1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s v="music"/>
    <x v="12"/>
    <n v="114"/>
    <n v="104"/>
    <x v="1418"/>
    <d v="2014-01-15T19:33:00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s v="music"/>
    <x v="15"/>
    <n v="122"/>
    <n v="48.84"/>
    <x v="1419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s v="technology"/>
    <x v="1"/>
    <n v="1"/>
    <n v="100.5"/>
    <x v="1420"/>
    <d v="2016-08-17T12:05:54"/>
    <x v="1"/>
    <x v="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s v="technology"/>
    <x v="24"/>
    <n v="18"/>
    <n v="126.48"/>
    <x v="1421"/>
    <d v="2014-07-03T00:42:23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s v="publishing"/>
    <x v="32"/>
    <n v="14"/>
    <n v="155"/>
    <x v="1422"/>
    <d v="2014-12-24T01:29:45"/>
    <x v="2"/>
    <x v="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s v="games"/>
    <x v="18"/>
    <n v="6"/>
    <n v="113.57"/>
    <x v="1423"/>
    <d v="2014-01-04T04:09: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s v="theater"/>
    <x v="11"/>
    <n v="114"/>
    <n v="113.57"/>
    <x v="1424"/>
    <d v="2015-03-23T02:14:00"/>
    <x v="4"/>
    <x v="27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s v="theater"/>
    <x v="11"/>
    <n v="62"/>
    <n v="486.43"/>
    <x v="1425"/>
    <d v="2014-08-09T05:37:12"/>
    <x v="2"/>
    <x v="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s v="film &amp; video"/>
    <x v="27"/>
    <n v="106"/>
    <n v="56.67"/>
    <x v="1426"/>
    <d v="2012-12-07T23:30:00"/>
    <x v="3"/>
    <x v="0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s v="theater"/>
    <x v="11"/>
    <n v="136"/>
    <n v="66.67"/>
    <x v="1427"/>
    <d v="2015-04-08T08:53:21"/>
    <x v="4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s v="film &amp; video"/>
    <x v="27"/>
    <n v="105"/>
    <n v="91.84"/>
    <x v="1428"/>
    <d v="2011-08-13T23:00:00"/>
    <x v="6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s v="technology"/>
    <x v="4"/>
    <n v="170"/>
    <n v="47.18"/>
    <x v="1429"/>
    <d v="2016-04-30T12:00:00"/>
    <x v="1"/>
    <x v="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s v="theater"/>
    <x v="11"/>
    <n v="110"/>
    <n v="45.88"/>
    <x v="1430"/>
    <d v="2015-08-20T20:02:56"/>
    <x v="4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s v="film &amp; video"/>
    <x v="16"/>
    <n v="130"/>
    <n v="49.88"/>
    <x v="1431"/>
    <d v="2014-08-05T07:43:21"/>
    <x v="2"/>
    <x v="0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s v="food"/>
    <x v="29"/>
    <n v="6"/>
    <n v="89.21"/>
    <x v="1432"/>
    <d v="2014-12-25T20:16:00"/>
    <x v="2"/>
    <x v="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s v="theater"/>
    <x v="11"/>
    <n v="113"/>
    <n v="49.06"/>
    <x v="1433"/>
    <d v="2016-04-29T06:59:00"/>
    <x v="1"/>
    <x v="4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s v="music"/>
    <x v="12"/>
    <n v="226"/>
    <n v="94.03"/>
    <x v="1434"/>
    <d v="2011-02-20T01:56:41"/>
    <x v="6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s v="theater"/>
    <x v="11"/>
    <n v="113"/>
    <n v="99.5"/>
    <x v="1435"/>
    <d v="2016-10-05T10:53:54"/>
    <x v="1"/>
    <x v="1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s v="music"/>
    <x v="12"/>
    <n v="101"/>
    <n v="41.73"/>
    <x v="1436"/>
    <d v="2012-07-10T23:48:00"/>
    <x v="3"/>
    <x v="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s v="music"/>
    <x v="15"/>
    <n v="135"/>
    <n v="59.16"/>
    <x v="143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s v="publishing"/>
    <x v="2"/>
    <n v="112"/>
    <n v="44.32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s v="theater"/>
    <x v="11"/>
    <n v="102"/>
    <n v="99"/>
    <x v="1439"/>
    <d v="2016-04-28T05:59:00"/>
    <x v="1"/>
    <x v="32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s v="theater"/>
    <x v="11"/>
    <n v="112"/>
    <n v="44.25"/>
    <x v="1440"/>
    <d v="2015-08-05T11:00:00"/>
    <x v="4"/>
    <x v="25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s v="music"/>
    <x v="12"/>
    <n v="105"/>
    <n v="61.1"/>
    <x v="1441"/>
    <d v="2014-11-03T08:52:50"/>
    <x v="2"/>
    <x v="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s v="film &amp; video"/>
    <x v="8"/>
    <n v="112"/>
    <n v="40.4"/>
    <x v="1442"/>
    <d v="2016-01-25T23:52:00"/>
    <x v="1"/>
    <x v="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s v="theater"/>
    <x v="11"/>
    <n v="100"/>
    <n v="119.64"/>
    <x v="1443"/>
    <d v="2016-06-12T17:00:00"/>
    <x v="1"/>
    <x v="35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s v="theater"/>
    <x v="11"/>
    <n v="102"/>
    <n v="145.65"/>
    <x v="1444"/>
    <d v="2016-06-22T03:55:00"/>
    <x v="1"/>
    <x v="16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s v="publishing"/>
    <x v="17"/>
    <n v="112"/>
    <n v="68.37"/>
    <x v="1445"/>
    <d v="2011-06-25T13:42:03"/>
    <x v="6"/>
    <x v="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s v="music"/>
    <x v="12"/>
    <n v="111"/>
    <n v="416.88"/>
    <x v="1446"/>
    <d v="2015-12-03T21:30:00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s v="theater"/>
    <x v="11"/>
    <n v="111"/>
    <n v="92.5"/>
    <x v="1447"/>
    <d v="2016-04-10T04:00:00"/>
    <x v="1"/>
    <x v="3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s v="music"/>
    <x v="12"/>
    <n v="111"/>
    <n v="28.88"/>
    <x v="1448"/>
    <d v="2012-07-19T04:28:16"/>
    <x v="3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s v="theater"/>
    <x v="11"/>
    <n v="111"/>
    <n v="63.85"/>
    <x v="1449"/>
    <d v="2015-07-16T19:47:50"/>
    <x v="4"/>
    <x v="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s v="technology"/>
    <x v="24"/>
    <n v="33"/>
    <n v="70.62"/>
    <x v="1450"/>
    <d v="2015-12-28T06:00:0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s v="theater"/>
    <x v="11"/>
    <n v="111"/>
    <n v="77.19"/>
    <x v="1451"/>
    <d v="2015-01-05T20:26:00"/>
    <x v="2"/>
    <x v="1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s v="publishing"/>
    <x v="17"/>
    <n v="111"/>
    <n v="34.21"/>
    <x v="1452"/>
    <d v="2012-09-23T03:59:00"/>
    <x v="3"/>
    <x v="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s v="technology"/>
    <x v="1"/>
    <n v="7"/>
    <n v="89.65"/>
    <x v="1453"/>
    <d v="2014-12-08T16:31:55"/>
    <x v="2"/>
    <x v="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s v="theater"/>
    <x v="11"/>
    <n v="100"/>
    <n v="67.650000000000006"/>
    <x v="1454"/>
    <d v="2015-07-16T17:24:36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s v="theater"/>
    <x v="11"/>
    <n v="118"/>
    <n v="75.34"/>
    <x v="1455"/>
    <d v="2014-06-04T04:59:00"/>
    <x v="2"/>
    <x v="41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s v="technology"/>
    <x v="4"/>
    <n v="661"/>
    <n v="21.9"/>
    <x v="1456"/>
    <d v="2012-09-13T03:59:00"/>
    <x v="3"/>
    <x v="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s v="music"/>
    <x v="15"/>
    <n v="132"/>
    <n v="75.11"/>
    <x v="1457"/>
    <d v="2015-06-08T03:50:00"/>
    <x v="4"/>
    <x v="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s v="games"/>
    <x v="18"/>
    <n v="18"/>
    <n v="122"/>
    <x v="1458"/>
    <d v="2011-10-09T17:07:13"/>
    <x v="6"/>
    <x v="0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s v="theater"/>
    <x v="11"/>
    <n v="110"/>
    <n v="47.03"/>
    <x v="1459"/>
    <d v="2016-09-30T21:00:00"/>
    <x v="1"/>
    <x v="5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s v="film &amp; video"/>
    <x v="16"/>
    <n v="110"/>
    <n v="28.11"/>
    <x v="1460"/>
    <d v="2014-04-04T22:00:00"/>
    <x v="2"/>
    <x v="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s v="theater"/>
    <x v="11"/>
    <n v="109"/>
    <n v="136.46"/>
    <x v="1461"/>
    <d v="2015-08-24T02:00:00"/>
    <x v="4"/>
    <x v="15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s v="theater"/>
    <x v="11"/>
    <n v="109"/>
    <n v="83.97"/>
    <x v="1462"/>
    <d v="2014-08-08T18:53:24"/>
    <x v="2"/>
    <x v="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s v="theater"/>
    <x v="11"/>
    <n v="109"/>
    <n v="155.94999999999999"/>
    <x v="1463"/>
    <d v="2016-07-10T22:59:00"/>
    <x v="1"/>
    <x v="2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s v="theater"/>
    <x v="11"/>
    <n v="109"/>
    <n v="71.150000000000006"/>
    <x v="1464"/>
    <d v="2015-12-14T00:00:00"/>
    <x v="4"/>
    <x v="3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s v="theater"/>
    <x v="11"/>
    <n v="109"/>
    <n v="57.39"/>
    <x v="1465"/>
    <d v="2015-06-18T10:41:07"/>
    <x v="4"/>
    <x v="1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s v="theater"/>
    <x v="11"/>
    <n v="102"/>
    <n v="46.71"/>
    <x v="1466"/>
    <d v="2014-09-16T21:00:00"/>
    <x v="2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s v="theater"/>
    <x v="19"/>
    <n v="105"/>
    <n v="85.74"/>
    <x v="1467"/>
    <d v="2015-02-21T11:00:00"/>
    <x v="4"/>
    <x v="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s v="food"/>
    <x v="7"/>
    <n v="109"/>
    <n v="53.41"/>
    <x v="1468"/>
    <d v="2016-05-25T18:06:31"/>
    <x v="1"/>
    <x v="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s v="theater"/>
    <x v="11"/>
    <n v="109"/>
    <n v="81.38"/>
    <x v="1469"/>
    <d v="2016-06-06T07:00:00"/>
    <x v="1"/>
    <x v="34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s v="theater"/>
    <x v="11"/>
    <n v="109"/>
    <n v="135.63"/>
    <x v="1470"/>
    <d v="2016-04-18T09:13:25"/>
    <x v="1"/>
    <x v="27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s v="music"/>
    <x v="12"/>
    <n v="108"/>
    <n v="70.650000000000006"/>
    <x v="1471"/>
    <d v="2014-05-04T06:59:00"/>
    <x v="2"/>
    <x v="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s v="music"/>
    <x v="12"/>
    <n v="108"/>
    <n v="40.96"/>
    <x v="1472"/>
    <d v="2014-04-18T23:00:00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s v="music"/>
    <x v="12"/>
    <n v="108"/>
    <n v="41.96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s v="music"/>
    <x v="15"/>
    <n v="108"/>
    <n v="45.44"/>
    <x v="1474"/>
    <d v="2012-04-29T04:00:00"/>
    <x v="3"/>
    <x v="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s v="photography"/>
    <x v="3"/>
    <n v="129"/>
    <n v="38.869999999999997"/>
    <x v="1475"/>
    <d v="2015-11-27T01:00:00"/>
    <x v="4"/>
    <x v="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s v="theater"/>
    <x v="9"/>
    <n v="108"/>
    <n v="76.790000000000006"/>
    <x v="1476"/>
    <d v="2015-06-26T23:00:00"/>
    <x v="4"/>
    <x v="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s v="games"/>
    <x v="5"/>
    <n v="147"/>
    <n v="15.72"/>
    <x v="1477"/>
    <d v="2015-06-11T18:01:2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s v="publishing"/>
    <x v="17"/>
    <n v="107"/>
    <n v="169.58"/>
    <x v="1478"/>
    <d v="2015-06-21T03:31:22"/>
    <x v="4"/>
    <x v="0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s v="music"/>
    <x v="15"/>
    <n v="107"/>
    <n v="134.21"/>
    <x v="1479"/>
    <d v="2011-07-31T06:59:00"/>
    <x v="6"/>
    <x v="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s v="technology"/>
    <x v="1"/>
    <n v="16"/>
    <n v="214.07"/>
    <x v="1480"/>
    <d v="2017-03-16T16:01:01"/>
    <x v="5"/>
    <x v="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s v="photography"/>
    <x v="3"/>
    <n v="161"/>
    <n v="37.78"/>
    <x v="1481"/>
    <d v="2016-12-28T16:49:00"/>
    <x v="1"/>
    <x v="0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s v="music"/>
    <x v="12"/>
    <n v="100"/>
    <n v="42.8"/>
    <x v="1482"/>
    <d v="2011-07-05T00:31:06"/>
    <x v="6"/>
    <x v="0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s v="theater"/>
    <x v="11"/>
    <n v="100"/>
    <n v="74.53"/>
    <x v="1483"/>
    <d v="2014-08-31T15:47:58"/>
    <x v="2"/>
    <x v="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s v="music"/>
    <x v="12"/>
    <n v="107"/>
    <n v="49.25"/>
    <x v="1484"/>
    <d v="2011-11-16T16:11:48"/>
    <x v="6"/>
    <x v="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s v="food"/>
    <x v="29"/>
    <n v="5"/>
    <n v="640"/>
    <x v="1485"/>
    <d v="2015-10-28T17:17:07"/>
    <x v="4"/>
    <x v="0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s v="music"/>
    <x v="12"/>
    <n v="40"/>
    <n v="44.44"/>
    <x v="1486"/>
    <d v="2015-08-28T04:00:00"/>
    <x v="4"/>
    <x v="0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s v="music"/>
    <x v="25"/>
    <n v="107"/>
    <n v="177.5"/>
    <x v="1487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s v="theater"/>
    <x v="11"/>
    <n v="106"/>
    <n v="96.67"/>
    <x v="1488"/>
    <d v="2014-11-21T04:55:00"/>
    <x v="2"/>
    <x v="37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s v="music"/>
    <x v="13"/>
    <n v="206"/>
    <n v="106.2"/>
    <x v="1489"/>
    <d v="2015-06-02T00:47:00"/>
    <x v="4"/>
    <x v="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s v="theater"/>
    <x v="19"/>
    <n v="4"/>
    <n v="176.94"/>
    <x v="1490"/>
    <d v="2017-01-14T03:59:00"/>
    <x v="1"/>
    <x v="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s v="theater"/>
    <x v="11"/>
    <n v="106"/>
    <n v="44.14"/>
    <x v="1491"/>
    <d v="2016-03-15T21:00:00"/>
    <x v="1"/>
    <x v="1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s v="theater"/>
    <x v="11"/>
    <n v="113"/>
    <n v="50.4"/>
    <x v="1492"/>
    <d v="2016-04-28T15:24:05"/>
    <x v="1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s v="photography"/>
    <x v="36"/>
    <n v="21"/>
    <n v="453.14"/>
    <x v="1493"/>
    <d v="2014-11-30T19:58:01"/>
    <x v="2"/>
    <x v="0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s v="film &amp; video"/>
    <x v="8"/>
    <n v="127"/>
    <n v="57.65"/>
    <x v="1494"/>
    <d v="2012-07-25T17:49:38"/>
    <x v="3"/>
    <x v="0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s v="technology"/>
    <x v="4"/>
    <n v="106"/>
    <n v="45.94"/>
    <x v="1495"/>
    <d v="2015-06-08T03:51:14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s v="theater"/>
    <x v="11"/>
    <n v="105"/>
    <n v="47.88"/>
    <x v="1496"/>
    <d v="2015-02-11T22:31:43"/>
    <x v="4"/>
    <x v="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s v="technology"/>
    <x v="4"/>
    <n v="158"/>
    <n v="38.99"/>
    <x v="1497"/>
    <d v="2016-06-30T10:00:00"/>
    <x v="1"/>
    <x v="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s v="technology"/>
    <x v="4"/>
    <n v="21"/>
    <n v="73.37"/>
    <x v="1498"/>
    <d v="2016-02-09T20:00:00"/>
    <x v="1"/>
    <x v="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s v="music"/>
    <x v="15"/>
    <n v="105"/>
    <n v="58.33"/>
    <x v="1499"/>
    <d v="2011-07-16T23:00:00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s v="theater"/>
    <x v="11"/>
    <n v="105"/>
    <n v="80.72"/>
    <x v="1500"/>
    <d v="2016-08-23T18:34:50"/>
    <x v="1"/>
    <x v="27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s v="theater"/>
    <x v="11"/>
    <n v="112"/>
    <n v="39.81"/>
    <x v="1501"/>
    <d v="2015-07-01T12:14:58"/>
    <x v="4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s v="theater"/>
    <x v="9"/>
    <n v="105"/>
    <n v="48.98"/>
    <x v="1502"/>
    <d v="2016-10-09T18:25:10"/>
    <x v="1"/>
    <x v="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s v="theater"/>
    <x v="11"/>
    <n v="104"/>
    <n v="111.89"/>
    <x v="1503"/>
    <d v="2014-11-29T23:52:58"/>
    <x v="2"/>
    <x v="1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s v="music"/>
    <x v="15"/>
    <n v="104"/>
    <n v="46.07"/>
    <x v="1504"/>
    <d v="2009-09-01T04:00:00"/>
    <x v="8"/>
    <x v="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s v="music"/>
    <x v="14"/>
    <n v="31"/>
    <n v="80.13"/>
    <x v="1505"/>
    <d v="2017-04-10T20:15:00"/>
    <x v="5"/>
    <x v="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s v="photography"/>
    <x v="3"/>
    <n v="260"/>
    <n v="34.69"/>
    <x v="1506"/>
    <d v="2016-10-14T06:04:42"/>
    <x v="1"/>
    <x v="0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s v="theater"/>
    <x v="11"/>
    <n v="125"/>
    <n v="37.14"/>
    <x v="1507"/>
    <d v="2015-10-24T21:29:00"/>
    <x v="4"/>
    <x v="18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s v="theater"/>
    <x v="11"/>
    <n v="125"/>
    <n v="69.33"/>
    <x v="1508"/>
    <d v="2015-03-19T21:47:44"/>
    <x v="4"/>
    <x v="1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s v="theater"/>
    <x v="11"/>
    <n v="104"/>
    <n v="70.569999999999993"/>
    <x v="1509"/>
    <d v="2016-12-01T07:59:00"/>
    <x v="1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s v="theater"/>
    <x v="11"/>
    <n v="124"/>
    <n v="50.9"/>
    <x v="1510"/>
    <d v="2014-06-13T22:00:00"/>
    <x v="2"/>
    <x v="18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s v="technology"/>
    <x v="1"/>
    <n v="16"/>
    <n v="129.16999999999999"/>
    <x v="1511"/>
    <d v="2016-08-19T16:00:50"/>
    <x v="1"/>
    <x v="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s v="film &amp; video"/>
    <x v="27"/>
    <n v="103"/>
    <n v="88.57"/>
    <x v="1512"/>
    <d v="2012-01-13T06:34:48"/>
    <x v="6"/>
    <x v="0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s v="theater"/>
    <x v="11"/>
    <n v="103"/>
    <n v="60.78"/>
    <x v="1513"/>
    <d v="2015-12-04T19:01:26"/>
    <x v="4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s v="theater"/>
    <x v="11"/>
    <n v="155"/>
    <n v="39.74"/>
    <x v="1514"/>
    <d v="2015-02-13T14:48:36"/>
    <x v="2"/>
    <x v="27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s v="theater"/>
    <x v="11"/>
    <n v="103"/>
    <n v="53.36"/>
    <x v="1515"/>
    <d v="2015-07-18T23:16:59"/>
    <x v="4"/>
    <x v="1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s v="theater"/>
    <x v="11"/>
    <n v="103"/>
    <n v="39.54"/>
    <x v="1516"/>
    <d v="2014-11-08T10:00:46"/>
    <x v="2"/>
    <x v="1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s v="theater"/>
    <x v="11"/>
    <n v="119"/>
    <n v="49.69"/>
    <x v="1517"/>
    <d v="2015-03-13T06:59:00"/>
    <x v="4"/>
    <x v="42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s v="theater"/>
    <x v="11"/>
    <n v="103"/>
    <n v="66.959999999999994"/>
    <x v="1518"/>
    <d v="2015-05-31T18:32:51"/>
    <x v="4"/>
    <x v="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s v="theater"/>
    <x v="11"/>
    <n v="103"/>
    <n v="39.49"/>
    <x v="1519"/>
    <d v="2015-07-02T15:39:37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s v="publishing"/>
    <x v="17"/>
    <n v="123"/>
    <n v="25.35"/>
    <x v="1520"/>
    <d v="2012-11-30T10:00:00"/>
    <x v="3"/>
    <x v="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s v="games"/>
    <x v="5"/>
    <n v="153"/>
    <n v="57.77"/>
    <x v="1521"/>
    <d v="2017-02-21T00:07:33"/>
    <x v="5"/>
    <x v="0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s v="theater"/>
    <x v="11"/>
    <n v="102"/>
    <n v="235.46"/>
    <x v="1522"/>
    <d v="2015-03-19T14:39:00"/>
    <x v="4"/>
    <x v="3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s v="music"/>
    <x v="22"/>
    <n v="122"/>
    <n v="34.380000000000003"/>
    <x v="1523"/>
    <d v="2012-03-16T03:59:00"/>
    <x v="3"/>
    <x v="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s v="technology"/>
    <x v="1"/>
    <n v="31"/>
    <n v="191.25"/>
    <x v="1524"/>
    <d v="2015-01-01T00:03:35"/>
    <x v="2"/>
    <x v="0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s v="theater"/>
    <x v="11"/>
    <n v="102"/>
    <n v="55.6"/>
    <x v="1525"/>
    <d v="2015-10-29T04:01:00"/>
    <x v="4"/>
    <x v="2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s v="theater"/>
    <x v="11"/>
    <n v="102"/>
    <n v="33.94"/>
    <x v="1526"/>
    <d v="2015-08-06T15:31:47"/>
    <x v="4"/>
    <x v="1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s v="music"/>
    <x v="15"/>
    <n v="109"/>
    <n v="160.79"/>
    <x v="1527"/>
    <d v="2015-04-27T17:12:00"/>
    <x v="4"/>
    <x v="0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s v="theater"/>
    <x v="11"/>
    <n v="102"/>
    <n v="203.2"/>
    <x v="1528"/>
    <d v="2016-01-29T05:59:00"/>
    <x v="1"/>
    <x v="4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s v="theater"/>
    <x v="11"/>
    <n v="102"/>
    <n v="53.44"/>
    <x v="1529"/>
    <d v="2014-09-26T22:43:04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s v="theater"/>
    <x v="11"/>
    <n v="61"/>
    <n v="179.12"/>
    <x v="1530"/>
    <d v="2015-09-28T02:49:10"/>
    <x v="4"/>
    <x v="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s v="theater"/>
    <x v="11"/>
    <n v="102"/>
    <n v="105"/>
    <x v="1531"/>
    <d v="2014-08-23T17:37:20"/>
    <x v="2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s v="music"/>
    <x v="15"/>
    <n v="122"/>
    <n v="49.11"/>
    <x v="1532"/>
    <d v="2014-05-01T23:57:42"/>
    <x v="2"/>
    <x v="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s v="film &amp; video"/>
    <x v="8"/>
    <n v="108"/>
    <n v="55.2"/>
    <x v="1533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s v="film &amp; video"/>
    <x v="8"/>
    <n v="101"/>
    <n v="97.9"/>
    <x v="1534"/>
    <d v="2015-03-14T02:05:08"/>
    <x v="4"/>
    <x v="0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s v="theater"/>
    <x v="11"/>
    <n v="101"/>
    <n v="126.46"/>
    <x v="1535"/>
    <d v="2015-03-12T04:00:00"/>
    <x v="4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s v="theater"/>
    <x v="9"/>
    <n v="101"/>
    <n v="178.53"/>
    <x v="1536"/>
    <d v="2016-03-01T05:59:00"/>
    <x v="1"/>
    <x v="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s v="theater"/>
    <x v="9"/>
    <n v="101"/>
    <n v="116.73"/>
    <x v="1537"/>
    <d v="2016-01-21T05:05:19"/>
    <x v="4"/>
    <x v="0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s v="theater"/>
    <x v="11"/>
    <n v="101"/>
    <n v="131.91"/>
    <x v="1538"/>
    <d v="2014-08-25T20:45:08"/>
    <x v="2"/>
    <x v="37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s v="film &amp; video"/>
    <x v="10"/>
    <n v="25"/>
    <n v="91.82"/>
    <x v="1539"/>
    <d v="2015-10-01T05:00:00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s v="theater"/>
    <x v="11"/>
    <n v="101"/>
    <n v="84.17"/>
    <x v="1540"/>
    <d v="2015-08-19T17:03:40"/>
    <x v="4"/>
    <x v="1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s v="theater"/>
    <x v="11"/>
    <n v="101"/>
    <n v="64.47"/>
    <x v="1541"/>
    <d v="2015-03-20T15:07:12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s v="music"/>
    <x v="15"/>
    <n v="101"/>
    <n v="63.03"/>
    <x v="1542"/>
    <d v="2012-05-09T02:00:04"/>
    <x v="3"/>
    <x v="0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s v="music"/>
    <x v="15"/>
    <n v="121"/>
    <n v="79.53"/>
    <x v="1543"/>
    <d v="2015-04-21T05:40:32"/>
    <x v="4"/>
    <x v="0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s v="technology"/>
    <x v="1"/>
    <n v="101"/>
    <n v="143.66999999999999"/>
    <x v="1544"/>
    <d v="2015-08-23T14:14:55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s v="theater"/>
    <x v="11"/>
    <n v="101"/>
    <n v="88.74"/>
    <x v="1545"/>
    <d v="2017-02-16T23:00:00"/>
    <x v="5"/>
    <x v="32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s v="film &amp; video"/>
    <x v="8"/>
    <n v="108"/>
    <n v="86.16"/>
    <x v="1546"/>
    <d v="2011-05-09T05:59:00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s v="film &amp; video"/>
    <x v="16"/>
    <n v="101"/>
    <n v="158.68"/>
    <x v="1547"/>
    <d v="2014-06-25T01:37:59"/>
    <x v="2"/>
    <x v="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s v="theater"/>
    <x v="19"/>
    <n v="151"/>
    <n v="100.5"/>
    <x v="1548"/>
    <d v="2016-08-02T10:03:00"/>
    <x v="1"/>
    <x v="0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s v="technology"/>
    <x v="1"/>
    <n v="100"/>
    <n v="107.64"/>
    <x v="1549"/>
    <d v="2016-12-01T17:34:10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s v="publishing"/>
    <x v="17"/>
    <n v="120"/>
    <n v="17.82"/>
    <x v="1550"/>
    <d v="2013-12-20T10:04:52"/>
    <x v="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s v="music"/>
    <x v="12"/>
    <n v="120"/>
    <n v="48.55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s v="theater"/>
    <x v="11"/>
    <n v="153"/>
    <n v="143.1"/>
    <x v="1552"/>
    <d v="2016-03-30T22:48:05"/>
    <x v="1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s v="music"/>
    <x v="25"/>
    <n v="100"/>
    <n v="143"/>
    <x v="1553"/>
    <d v="2015-03-06T22:49:34"/>
    <x v="4"/>
    <x v="0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s v="music"/>
    <x v="15"/>
    <n v="100"/>
    <n v="75.05"/>
    <x v="1554"/>
    <d v="2014-01-08T02:08:00"/>
    <x v="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s v="theater"/>
    <x v="11"/>
    <n v="18"/>
    <n v="32.979999999999997"/>
    <x v="1555"/>
    <d v="2016-04-11T11:13:07"/>
    <x v="1"/>
    <x v="1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s v="film &amp; video"/>
    <x v="10"/>
    <n v="60"/>
    <n v="3000"/>
    <x v="1556"/>
    <d v="2017-01-16T01:49:22"/>
    <x v="1"/>
    <x v="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s v="music"/>
    <x v="15"/>
    <n v="100"/>
    <n v="136.36000000000001"/>
    <x v="1557"/>
    <d v="2014-09-12T18:26:53"/>
    <x v="2"/>
    <x v="0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s v="music"/>
    <x v="12"/>
    <n v="100"/>
    <n v="78.95"/>
    <x v="1558"/>
    <d v="2011-12-01T15:02:15"/>
    <x v="6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s v="theater"/>
    <x v="11"/>
    <n v="100"/>
    <n v="272.73"/>
    <x v="1559"/>
    <d v="2014-05-12T03:59:00"/>
    <x v="2"/>
    <x v="41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s v="theater"/>
    <x v="11"/>
    <n v="100"/>
    <n v="176.47"/>
    <x v="1560"/>
    <d v="2014-05-18T14:39:33"/>
    <x v="2"/>
    <x v="4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s v="theater"/>
    <x v="11"/>
    <n v="100"/>
    <n v="115.38"/>
    <x v="1561"/>
    <d v="2014-09-27T23:01:02"/>
    <x v="2"/>
    <x v="1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s v="theater"/>
    <x v="11"/>
    <n v="120"/>
    <n v="88.24"/>
    <x v="1562"/>
    <d v="2014-07-26T07:00:00"/>
    <x v="2"/>
    <x v="43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s v="theater"/>
    <x v="19"/>
    <n v="120"/>
    <n v="111.11"/>
    <x v="1563"/>
    <d v="2014-07-26T04:59:00"/>
    <x v="2"/>
    <x v="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s v="theater"/>
    <x v="19"/>
    <n v="120"/>
    <n v="100"/>
    <x v="1564"/>
    <d v="2015-07-13T20:06:00"/>
    <x v="4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s v="film &amp; video"/>
    <x v="23"/>
    <n v="5"/>
    <n v="136.09"/>
    <x v="1565"/>
    <d v="2011-12-23T18:17:29"/>
    <x v="6"/>
    <x v="0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s v="theater"/>
    <x v="11"/>
    <n v="37"/>
    <n v="83.14"/>
    <x v="1566"/>
    <d v="2014-11-26T20:29:37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s v="games"/>
    <x v="5"/>
    <n v="120"/>
    <n v="30.2"/>
    <x v="1567"/>
    <d v="2014-02-23T12:00:57"/>
    <x v="2"/>
    <x v="0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s v="games"/>
    <x v="18"/>
    <n v="5"/>
    <n v="80.3"/>
    <x v="1568"/>
    <d v="2014-06-11T09:50:21"/>
    <x v="2"/>
    <x v="0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s v="technology"/>
    <x v="6"/>
    <n v="59"/>
    <n v="70.599999999999994"/>
    <x v="1569"/>
    <d v="2015-06-04T05:26:00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s v="technology"/>
    <x v="1"/>
    <n v="30"/>
    <n v="134.55000000000001"/>
    <x v="1570"/>
    <d v="2015-12-17T05:59:0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s v="theater"/>
    <x v="11"/>
    <n v="102"/>
    <n v="44.76"/>
    <x v="1571"/>
    <d v="2015-08-07T17:22:26"/>
    <x v="4"/>
    <x v="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s v="theater"/>
    <x v="11"/>
    <n v="118"/>
    <n v="39.81"/>
    <x v="1572"/>
    <d v="2014-07-09T13:39:40"/>
    <x v="2"/>
    <x v="37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s v="photography"/>
    <x v="3"/>
    <n v="109"/>
    <n v="89.24"/>
    <x v="1573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s v="theater"/>
    <x v="11"/>
    <n v="117"/>
    <n v="57.55"/>
    <x v="1574"/>
    <d v="2014-06-21T16:00:09"/>
    <x v="2"/>
    <x v="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s v="music"/>
    <x v="15"/>
    <n v="147"/>
    <n v="91.63"/>
    <x v="1575"/>
    <d v="2014-12-05T21:06:58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s v="music"/>
    <x v="12"/>
    <n v="195"/>
    <n v="27.39"/>
    <x v="1576"/>
    <d v="2010-11-02T00:26:00"/>
    <x v="7"/>
    <x v="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s v="theater"/>
    <x v="11"/>
    <n v="107"/>
    <n v="63.7"/>
    <x v="1577"/>
    <d v="2016-04-06T21:30:00"/>
    <x v="1"/>
    <x v="43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s v="film &amp; video"/>
    <x v="8"/>
    <n v="293"/>
    <n v="36.61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s v="theater"/>
    <x v="11"/>
    <n v="103"/>
    <n v="83.57"/>
    <x v="1579"/>
    <d v="2014-06-23T18:00:00"/>
    <x v="2"/>
    <x v="15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s v="theater"/>
    <x v="11"/>
    <n v="108"/>
    <n v="83.51"/>
    <x v="1580"/>
    <d v="2015-10-11T02:00:00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s v="music"/>
    <x v="15"/>
    <n v="145"/>
    <n v="47.67"/>
    <x v="1581"/>
    <d v="2012-01-17T21:33:05"/>
    <x v="6"/>
    <x v="0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s v="technology"/>
    <x v="1"/>
    <n v="2"/>
    <n v="160.5"/>
    <x v="1582"/>
    <d v="2015-08-14T01:24:57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s v="technology"/>
    <x v="0"/>
    <n v="192"/>
    <n v="23.65"/>
    <x v="1583"/>
    <d v="2014-05-14T23:04:00"/>
    <x v="2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s v="music"/>
    <x v="22"/>
    <n v="125"/>
    <n v="32.01"/>
    <x v="1584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s v="theater"/>
    <x v="11"/>
    <n v="339"/>
    <n v="62.59"/>
    <x v="1585"/>
    <d v="2016-04-29T21:00:00"/>
    <x v="1"/>
    <x v="34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s v="theater"/>
    <x v="11"/>
    <n v="128"/>
    <n v="57.52"/>
    <x v="1586"/>
    <d v="2016-09-07T11:20:40"/>
    <x v="1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s v="food"/>
    <x v="29"/>
    <n v="19"/>
    <n v="358.88"/>
    <x v="1587"/>
    <d v="2015-06-26T04:00:00"/>
    <x v="4"/>
    <x v="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s v="theater"/>
    <x v="11"/>
    <n v="287"/>
    <n v="58.57"/>
    <x v="1588"/>
    <d v="2016-04-05T02:18:02"/>
    <x v="1"/>
    <x v="37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s v="theater"/>
    <x v="11"/>
    <n v="115"/>
    <n v="30.19"/>
    <x v="1589"/>
    <d v="2014-11-23T22:00:00"/>
    <x v="2"/>
    <x v="3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s v="theater"/>
    <x v="19"/>
    <n v="143"/>
    <n v="48.54"/>
    <x v="1590"/>
    <d v="2014-09-27T04:00:00"/>
    <x v="2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s v="theater"/>
    <x v="11"/>
    <n v="110"/>
    <n v="77.22"/>
    <x v="1591"/>
    <d v="2014-10-01T03:59:00"/>
    <x v="2"/>
    <x v="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s v="theater"/>
    <x v="11"/>
    <n v="114"/>
    <n v="64.91"/>
    <x v="1592"/>
    <d v="2016-06-15T18:14:59"/>
    <x v="1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s v="technology"/>
    <x v="1"/>
    <n v="3"/>
    <n v="74.790000000000006"/>
    <x v="1593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s v="music"/>
    <x v="15"/>
    <n v="189"/>
    <n v="43.06"/>
    <x v="1594"/>
    <d v="2016-03-25T02:53:08"/>
    <x v="1"/>
    <x v="0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s v="music"/>
    <x v="15"/>
    <n v="114"/>
    <n v="27.32"/>
    <x v="1595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s v="technology"/>
    <x v="24"/>
    <n v="11"/>
    <n v="33.76"/>
    <x v="1596"/>
    <d v="2014-12-19T19:38:00"/>
    <x v="2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s v="music"/>
    <x v="15"/>
    <n v="123"/>
    <n v="74.61"/>
    <x v="1597"/>
    <d v="2011-05-29T01:00:00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s v="film &amp; video"/>
    <x v="8"/>
    <n v="142"/>
    <n v="65.88"/>
    <x v="1598"/>
    <d v="2015-11-05T13:56:57"/>
    <x v="4"/>
    <x v="0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s v="music"/>
    <x v="22"/>
    <n v="142"/>
    <n v="88.47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s v="music"/>
    <x v="15"/>
    <n v="103"/>
    <n v="88.33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s v="theater"/>
    <x v="11"/>
    <n v="47"/>
    <n v="166.06"/>
    <x v="1601"/>
    <d v="2014-07-01T22:30:00"/>
    <x v="2"/>
    <x v="2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s v="theater"/>
    <x v="11"/>
    <n v="112"/>
    <n v="41.24"/>
    <x v="1602"/>
    <d v="2015-10-30T21:00:00"/>
    <x v="4"/>
    <x v="35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s v="theater"/>
    <x v="11"/>
    <n v="140"/>
    <n v="50.98"/>
    <x v="1603"/>
    <d v="2015-02-12T05:59:00"/>
    <x v="4"/>
    <x v="18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s v="theater"/>
    <x v="11"/>
    <n v="23"/>
    <n v="96.55"/>
    <x v="1604"/>
    <d v="2015-08-20T17:05:00"/>
    <x v="4"/>
    <x v="7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s v="technology"/>
    <x v="4"/>
    <n v="112"/>
    <n v="56"/>
    <x v="1605"/>
    <d v="2015-06-03T15:04:29"/>
    <x v="4"/>
    <x v="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s v="music"/>
    <x v="22"/>
    <n v="140"/>
    <n v="53.75"/>
    <x v="1606"/>
    <d v="2016-05-31T21:14:36"/>
    <x v="1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s v="games"/>
    <x v="28"/>
    <n v="43"/>
    <n v="58.08"/>
    <x v="1607"/>
    <d v="2014-05-04T17:11:40"/>
    <x v="2"/>
    <x v="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s v="theater"/>
    <x v="11"/>
    <n v="110"/>
    <n v="81.03"/>
    <x v="1608"/>
    <d v="2014-10-10T21:00:00"/>
    <x v="2"/>
    <x v="15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s v="film &amp; video"/>
    <x v="16"/>
    <n v="110"/>
    <n v="41.68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s v="theater"/>
    <x v="11"/>
    <n v="100"/>
    <n v="125"/>
    <x v="1610"/>
    <d v="2016-04-10T20:00:00"/>
    <x v="1"/>
    <x v="3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s v="film &amp; video"/>
    <x v="23"/>
    <n v="23"/>
    <n v="39.229999999999997"/>
    <x v="1611"/>
    <d v="2012-12-05T09:23:4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s v="theater"/>
    <x v="11"/>
    <n v="110"/>
    <n v="61.02"/>
    <x v="1612"/>
    <d v="2015-10-17T07:00:10"/>
    <x v="4"/>
    <x v="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s v="publishing"/>
    <x v="17"/>
    <n v="144"/>
    <n v="66.709999999999994"/>
    <x v="1613"/>
    <d v="2012-01-29T15:34:51"/>
    <x v="3"/>
    <x v="0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s v="music"/>
    <x v="12"/>
    <n v="109"/>
    <n v="50.63"/>
    <x v="1614"/>
    <d v="2012-10-06T09:59:00"/>
    <x v="3"/>
    <x v="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s v="music"/>
    <x v="15"/>
    <n v="109"/>
    <n v="24.15"/>
    <x v="1615"/>
    <d v="2015-05-01T00:16:51"/>
    <x v="4"/>
    <x v="0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s v="theater"/>
    <x v="19"/>
    <n v="55"/>
    <n v="109.04"/>
    <x v="1616"/>
    <d v="2015-12-14T05:59:00"/>
    <x v="4"/>
    <x v="0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s v="technology"/>
    <x v="26"/>
    <n v="9"/>
    <n v="389.29"/>
    <x v="1617"/>
    <d v="2015-04-16T18:10:33"/>
    <x v="4"/>
    <x v="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s v="theater"/>
    <x v="11"/>
    <n v="109"/>
    <n v="40.07"/>
    <x v="1618"/>
    <d v="2013-08-23T19:04:29"/>
    <x v="0"/>
    <x v="4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s v="games"/>
    <x v="18"/>
    <n v="1"/>
    <n v="49.38"/>
    <x v="1619"/>
    <d v="2014-11-16T08:05:48"/>
    <x v="2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s v="food"/>
    <x v="7"/>
    <n v="181"/>
    <n v="40.49"/>
    <x v="1620"/>
    <d v="2017-02-25T23:03:59"/>
    <x v="5"/>
    <x v="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s v="music"/>
    <x v="12"/>
    <n v="108"/>
    <n v="54.2"/>
    <x v="1621"/>
    <d v="2014-06-21T04:59:00"/>
    <x v="2"/>
    <x v="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s v="music"/>
    <x v="15"/>
    <n v="108"/>
    <n v="48.33"/>
    <x v="1622"/>
    <d v="2011-05-05T02:13:53"/>
    <x v="6"/>
    <x v="0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s v="theater"/>
    <x v="11"/>
    <n v="108"/>
    <n v="47.46"/>
    <x v="1623"/>
    <d v="2014-06-01T03:59:00"/>
    <x v="2"/>
    <x v="8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s v="theater"/>
    <x v="11"/>
    <n v="5"/>
    <n v="450"/>
    <x v="1624"/>
    <d v="2017-03-25T04:33:00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s v="music"/>
    <x v="33"/>
    <n v="42"/>
    <n v="34.18"/>
    <x v="1625"/>
    <d v="2013-10-16T09:59:00"/>
    <x v="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s v="theater"/>
    <x v="19"/>
    <n v="108"/>
    <n v="72.97"/>
    <x v="1626"/>
    <d v="2014-06-15T15:16:04"/>
    <x v="2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s v="photography"/>
    <x v="3"/>
    <n v="101"/>
    <n v="299.22000000000003"/>
    <x v="1627"/>
    <d v="2015-07-08T18:30:00"/>
    <x v="4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s v="music"/>
    <x v="22"/>
    <n v="128"/>
    <n v="45.59"/>
    <x v="1628"/>
    <d v="2015-03-06T21:04:52"/>
    <x v="4"/>
    <x v="0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s v="theater"/>
    <x v="11"/>
    <n v="108"/>
    <n v="70.760000000000005"/>
    <x v="1629"/>
    <d v="2016-07-24T11:28:48"/>
    <x v="1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s v="theater"/>
    <x v="19"/>
    <n v="107"/>
    <n v="81.239999999999995"/>
    <x v="1630"/>
    <d v="2015-01-18T18:33:38"/>
    <x v="2"/>
    <x v="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s v="music"/>
    <x v="15"/>
    <n v="134"/>
    <n v="70.55"/>
    <x v="1631"/>
    <d v="2014-06-09T05:00:00"/>
    <x v="2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s v="technology"/>
    <x v="6"/>
    <n v="3"/>
    <n v="106.8"/>
    <x v="1632"/>
    <d v="2015-05-22T13:00:00"/>
    <x v="4"/>
    <x v="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s v="theater"/>
    <x v="11"/>
    <n v="107"/>
    <n v="37.08"/>
    <x v="1633"/>
    <d v="2015-12-10T14:14:56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s v="theater"/>
    <x v="11"/>
    <n v="107"/>
    <n v="37.590000000000003"/>
    <x v="1634"/>
    <d v="2014-06-09T19:20:15"/>
    <x v="2"/>
    <x v="21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s v="theater"/>
    <x v="11"/>
    <n v="107"/>
    <n v="35.04"/>
    <x v="1635"/>
    <d v="2016-06-02T10:25:18"/>
    <x v="1"/>
    <x v="32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s v="games"/>
    <x v="5"/>
    <n v="408"/>
    <n v="33.549999999999997"/>
    <x v="1636"/>
    <d v="2014-12-22T14:47:59"/>
    <x v="2"/>
    <x v="0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s v="theater"/>
    <x v="11"/>
    <n v="106"/>
    <n v="64.63"/>
    <x v="1637"/>
    <d v="2015-07-20T03:59:00"/>
    <x v="4"/>
    <x v="12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s v="theater"/>
    <x v="11"/>
    <n v="106"/>
    <n v="46.43"/>
    <x v="1638"/>
    <d v="2015-07-12T10:25:12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s v="photography"/>
    <x v="3"/>
    <n v="132"/>
    <n v="105.44"/>
    <x v="1639"/>
    <d v="2015-06-09T20:10:05"/>
    <x v="4"/>
    <x v="0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s v="theater"/>
    <x v="11"/>
    <n v="146"/>
    <n v="292.77999999999997"/>
    <x v="1640"/>
    <d v="2014-07-05T01:00:00"/>
    <x v="2"/>
    <x v="45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s v="technology"/>
    <x v="26"/>
    <n v="11"/>
    <n v="97.41"/>
    <x v="1641"/>
    <d v="2015-10-21T12:45:33"/>
    <x v="4"/>
    <x v="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s v="music"/>
    <x v="12"/>
    <n v="103"/>
    <n v="77.349999999999994"/>
    <x v="1642"/>
    <d v="2013-05-07T15:33:1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s v="theater"/>
    <x v="11"/>
    <n v="175"/>
    <n v="48.7"/>
    <x v="1643"/>
    <d v="2016-06-10T03:00:00"/>
    <x v="1"/>
    <x v="6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s v="theater"/>
    <x v="11"/>
    <n v="105"/>
    <n v="40.94"/>
    <x v="1644"/>
    <d v="2016-05-02T21:26:38"/>
    <x v="1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s v="music"/>
    <x v="12"/>
    <n v="105"/>
    <n v="32.32"/>
    <x v="1645"/>
    <d v="2010-07-10T22:00:00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s v="theater"/>
    <x v="11"/>
    <n v="174"/>
    <n v="68.84"/>
    <x v="1646"/>
    <d v="2016-04-03T17:00:00"/>
    <x v="1"/>
    <x v="35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s v="film &amp; video"/>
    <x v="27"/>
    <n v="105"/>
    <n v="104.6"/>
    <x v="1647"/>
    <d v="2010-06-03T01:41:00"/>
    <x v="7"/>
    <x v="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s v="music"/>
    <x v="20"/>
    <n v="130"/>
    <n v="37.270000000000003"/>
    <x v="1648"/>
    <d v="2016-07-31T19:45:00"/>
    <x v="1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s v="theater"/>
    <x v="19"/>
    <n v="52"/>
    <n v="49.21"/>
    <x v="1649"/>
    <d v="2014-09-06T21:00:00"/>
    <x v="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s v="music"/>
    <x v="20"/>
    <n v="104"/>
    <n v="66.87"/>
    <x v="1650"/>
    <d v="2013-10-14T03:59:00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s v="technology"/>
    <x v="1"/>
    <n v="3"/>
    <n v="108.63"/>
    <x v="1651"/>
    <d v="2016-06-28T16:43:05"/>
    <x v="1"/>
    <x v="0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s v="music"/>
    <x v="15"/>
    <n v="104"/>
    <n v="27.15"/>
    <x v="1652"/>
    <d v="2014-06-09T03:59:00"/>
    <x v="2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s v="theater"/>
    <x v="11"/>
    <n v="104"/>
    <n v="186.07"/>
    <x v="1653"/>
    <d v="2015-05-02T21:00:00"/>
    <x v="4"/>
    <x v="42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s v="music"/>
    <x v="12"/>
    <n v="104"/>
    <n v="57.78"/>
    <x v="1654"/>
    <d v="2011-04-16T03:59:00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s v="theater"/>
    <x v="11"/>
    <n v="104"/>
    <n v="19.7"/>
    <x v="1655"/>
    <d v="2015-03-18T17:00:00"/>
    <x v="4"/>
    <x v="1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s v="theater"/>
    <x v="11"/>
    <n v="104"/>
    <n v="866.67"/>
    <x v="1656"/>
    <d v="2015-12-13T02:26:32"/>
    <x v="4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s v="publishing"/>
    <x v="17"/>
    <n v="173"/>
    <n v="32.07"/>
    <x v="1657"/>
    <d v="2012-08-02T21:37:00"/>
    <x v="3"/>
    <x v="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s v="film &amp; video"/>
    <x v="8"/>
    <n v="106"/>
    <n v="54.08"/>
    <x v="1658"/>
    <d v="2016-08-25T10:51:56"/>
    <x v="1"/>
    <x v="0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s v="theater"/>
    <x v="11"/>
    <n v="104"/>
    <n v="66.510000000000005"/>
    <x v="1659"/>
    <d v="2014-05-13T04:00:00"/>
    <x v="2"/>
    <x v="4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s v="music"/>
    <x v="25"/>
    <n v="103"/>
    <n v="95.74"/>
    <x v="1660"/>
    <d v="2011-10-29T16:12:0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s v="theater"/>
    <x v="11"/>
    <n v="103"/>
    <n v="76.03"/>
    <x v="1661"/>
    <d v="2015-05-30T20:21:43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s v="photography"/>
    <x v="3"/>
    <n v="215"/>
    <n v="78.180000000000007"/>
    <x v="1662"/>
    <d v="2010-05-15T08:10:00"/>
    <x v="7"/>
    <x v="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s v="theater"/>
    <x v="11"/>
    <n v="172"/>
    <n v="33.03"/>
    <x v="1663"/>
    <d v="2014-07-16T14:31:15"/>
    <x v="2"/>
    <x v="1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s v="theater"/>
    <x v="11"/>
    <n v="103"/>
    <n v="52.55"/>
    <x v="1664"/>
    <d v="2015-01-28T22:00:00"/>
    <x v="4"/>
    <x v="36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s v="theater"/>
    <x v="19"/>
    <n v="103"/>
    <n v="47.57"/>
    <x v="1665"/>
    <d v="2016-06-04T22:57:33"/>
    <x v="1"/>
    <x v="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s v="theater"/>
    <x v="11"/>
    <n v="128"/>
    <n v="30.95"/>
    <x v="1666"/>
    <d v="2016-08-17T10:05:40"/>
    <x v="1"/>
    <x v="32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s v="music"/>
    <x v="12"/>
    <n v="103"/>
    <n v="40.08"/>
    <x v="1667"/>
    <d v="2012-05-05T17:25:43"/>
    <x v="3"/>
    <x v="0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s v="theater"/>
    <x v="11"/>
    <n v="103"/>
    <n v="59.65"/>
    <x v="1668"/>
    <d v="2015-11-13T20:17:00"/>
    <x v="4"/>
    <x v="3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s v="theater"/>
    <x v="11"/>
    <n v="103"/>
    <n v="77.73"/>
    <x v="1669"/>
    <d v="2016-03-03T05:59:00"/>
    <x v="1"/>
    <x v="24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s v="theater"/>
    <x v="11"/>
    <n v="102"/>
    <n v="121.9"/>
    <x v="1670"/>
    <d v="2016-03-30T14:39:00"/>
    <x v="1"/>
    <x v="46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s v="theater"/>
    <x v="11"/>
    <n v="102"/>
    <n v="47.41"/>
    <x v="1671"/>
    <d v="2015-08-05T18:36:00"/>
    <x v="4"/>
    <x v="43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s v="theater"/>
    <x v="11"/>
    <n v="128"/>
    <n v="60.95"/>
    <x v="1672"/>
    <d v="2016-08-24T21:42:08"/>
    <x v="1"/>
    <x v="36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s v="theater"/>
    <x v="11"/>
    <n v="171"/>
    <n v="44.91"/>
    <x v="1673"/>
    <d v="2015-11-05T21:44:40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s v="publishing"/>
    <x v="17"/>
    <n v="102"/>
    <n v="82.42"/>
    <x v="1674"/>
    <d v="2015-03-07T15:18:45"/>
    <x v="4"/>
    <x v="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s v="theater"/>
    <x v="11"/>
    <n v="128"/>
    <n v="38.71"/>
    <x v="1675"/>
    <d v="2015-06-24T22:34:12"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s v="technology"/>
    <x v="1"/>
    <n v="13"/>
    <n v="110.87"/>
    <x v="1676"/>
    <d v="2016-01-10T00:00:00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s v="theater"/>
    <x v="19"/>
    <n v="46"/>
    <n v="70.83"/>
    <x v="1677"/>
    <d v="2015-04-23T05:40:07"/>
    <x v="4"/>
    <x v="0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s v="publishing"/>
    <x v="17"/>
    <n v="102"/>
    <n v="134.21"/>
    <x v="1678"/>
    <d v="2010-10-08T20:04:28"/>
    <x v="7"/>
    <x v="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s v="theater"/>
    <x v="11"/>
    <n v="102"/>
    <n v="39.83"/>
    <x v="1679"/>
    <d v="2015-07-29T17:00:00"/>
    <x v="4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s v="publishing"/>
    <x v="17"/>
    <n v="102"/>
    <n v="37.47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s v="theater"/>
    <x v="11"/>
    <n v="127"/>
    <n v="72.709999999999994"/>
    <x v="1681"/>
    <d v="2015-02-11T04:59:00"/>
    <x v="2"/>
    <x v="38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s v="music"/>
    <x v="33"/>
    <n v="18"/>
    <n v="52.92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s v="music"/>
    <x v="37"/>
    <n v="51"/>
    <n v="74.62"/>
    <x v="1683"/>
    <d v="2014-11-03T05:59:00"/>
    <x v="2"/>
    <x v="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s v="publishing"/>
    <x v="17"/>
    <n v="101"/>
    <n v="72.430000000000007"/>
    <x v="1684"/>
    <d v="2013-04-12T01:01:27"/>
    <x v="0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s v="music"/>
    <x v="22"/>
    <n v="101"/>
    <n v="97.5"/>
    <x v="1685"/>
    <d v="2014-12-19T14:19:04"/>
    <x v="2"/>
    <x v="0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s v="theater"/>
    <x v="9"/>
    <n v="106"/>
    <n v="45.21"/>
    <x v="1686"/>
    <d v="2016-05-01T11:00:06"/>
    <x v="1"/>
    <x v="0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s v="music"/>
    <x v="14"/>
    <n v="20"/>
    <n v="114.82"/>
    <x v="1687"/>
    <d v="2017-04-09T23:47:28"/>
    <x v="5"/>
    <x v="0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s v="theater"/>
    <x v="11"/>
    <n v="101"/>
    <n v="66.45"/>
    <x v="1688"/>
    <d v="2016-06-22T01:05:57"/>
    <x v="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s v="theater"/>
    <x v="11"/>
    <n v="17"/>
    <n v="315.5"/>
    <x v="1689"/>
    <d v="2015-08-15T18:12:24"/>
    <x v="4"/>
    <x v="27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s v="publishing"/>
    <x v="35"/>
    <n v="36"/>
    <n v="57.3"/>
    <x v="1690"/>
    <d v="2014-10-19T13:01:24"/>
    <x v="2"/>
    <x v="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s v="theater"/>
    <x v="19"/>
    <n v="105"/>
    <n v="70.03"/>
    <x v="1691"/>
    <d v="2015-02-14T19:39:40"/>
    <x v="2"/>
    <x v="0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s v="theater"/>
    <x v="11"/>
    <n v="101"/>
    <n v="35.49"/>
    <x v="1692"/>
    <d v="2015-06-19T01:00:16"/>
    <x v="4"/>
    <x v="1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s v="theater"/>
    <x v="11"/>
    <n v="101"/>
    <n v="63"/>
    <x v="1693"/>
    <d v="2014-10-15T14:26:56"/>
    <x v="2"/>
    <x v="1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s v="theater"/>
    <x v="11"/>
    <n v="126"/>
    <n v="78.5"/>
    <x v="1694"/>
    <d v="2016-04-11T02:30:00"/>
    <x v="1"/>
    <x v="3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s v="music"/>
    <x v="15"/>
    <n v="100"/>
    <n v="41.85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s v="publishing"/>
    <x v="17"/>
    <n v="125"/>
    <n v="38.549999999999997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s v="music"/>
    <x v="15"/>
    <n v="125"/>
    <n v="67.73"/>
    <x v="1697"/>
    <d v="2016-07-11T20:51:01"/>
    <x v="1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s v="music"/>
    <x v="15"/>
    <n v="125"/>
    <n v="119.29"/>
    <x v="1698"/>
    <d v="2015-03-02T05:59:00"/>
    <x v="4"/>
    <x v="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s v="music"/>
    <x v="15"/>
    <n v="100"/>
    <n v="65.87"/>
    <x v="1699"/>
    <d v="2016-06-06T06:01:07"/>
    <x v="1"/>
    <x v="0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s v="games"/>
    <x v="5"/>
    <n v="100"/>
    <n v="43.91"/>
    <x v="1700"/>
    <d v="2015-09-04T19:00:10"/>
    <x v="4"/>
    <x v="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s v="food"/>
    <x v="29"/>
    <n v="15"/>
    <n v="69.47"/>
    <x v="1701"/>
    <d v="2014-11-10T01:41:35"/>
    <x v="2"/>
    <x v="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s v="theater"/>
    <x v="11"/>
    <n v="100"/>
    <n v="61"/>
    <x v="1702"/>
    <d v="2016-11-11T22:00:00"/>
    <x v="1"/>
    <x v="1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s v="music"/>
    <x v="15"/>
    <n v="167"/>
    <n v="75.77"/>
    <x v="1703"/>
    <d v="2011-01-21T22:00:00"/>
    <x v="7"/>
    <x v="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s v="theater"/>
    <x v="11"/>
    <n v="31"/>
    <n v="1250"/>
    <x v="1704"/>
    <d v="2015-07-18T03:00:00"/>
    <x v="4"/>
    <x v="31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s v="theater"/>
    <x v="11"/>
    <n v="100"/>
    <n v="50"/>
    <x v="1705"/>
    <d v="2016-12-01T02:23:31"/>
    <x v="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s v="music"/>
    <x v="12"/>
    <n v="100"/>
    <n v="113.64"/>
    <x v="1706"/>
    <d v="2011-10-02T17:36:13"/>
    <x v="6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s v="music"/>
    <x v="12"/>
    <n v="100"/>
    <n v="48.08"/>
    <x v="1707"/>
    <d v="2013-05-09T02:27:33"/>
    <x v="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s v="theater"/>
    <x v="11"/>
    <n v="100"/>
    <n v="73.53"/>
    <x v="1708"/>
    <d v="2015-11-28T18:00:28"/>
    <x v="4"/>
    <x v="26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s v="theater"/>
    <x v="11"/>
    <n v="100"/>
    <n v="227.27"/>
    <x v="1709"/>
    <d v="2014-09-08T03:00:00"/>
    <x v="2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s v="theater"/>
    <x v="11"/>
    <n v="100"/>
    <n v="104.17"/>
    <x v="1710"/>
    <d v="2015-03-07T19:57:37"/>
    <x v="4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s v="theater"/>
    <x v="19"/>
    <n v="100"/>
    <n v="100"/>
    <x v="1711"/>
    <d v="2015-04-09T19:00:55"/>
    <x v="4"/>
    <x v="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s v="technology"/>
    <x v="24"/>
    <n v="6"/>
    <n v="41.58"/>
    <x v="1712"/>
    <d v="2014-07-29T00:29:40"/>
    <x v="2"/>
    <x v="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s v="theater"/>
    <x v="11"/>
    <n v="86"/>
    <n v="248.5"/>
    <x v="1713"/>
    <d v="2016-07-11T15:09:20"/>
    <x v="1"/>
    <x v="3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s v="technology"/>
    <x v="1"/>
    <n v="2"/>
    <n v="155.25"/>
    <x v="1714"/>
    <d v="2017-02-18T23:59:00"/>
    <x v="1"/>
    <x v="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s v="publishing"/>
    <x v="32"/>
    <n v="41"/>
    <n v="47.77"/>
    <x v="1715"/>
    <d v="2016-04-08T18:31:22"/>
    <x v="1"/>
    <x v="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s v="theater"/>
    <x v="9"/>
    <n v="42"/>
    <n v="79.87"/>
    <x v="1716"/>
    <d v="2014-10-19T05:00:00"/>
    <x v="2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s v="technology"/>
    <x v="1"/>
    <n v="12"/>
    <n v="72.59"/>
    <x v="1717"/>
    <d v="2016-09-09T06:00:00"/>
    <x v="1"/>
    <x v="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s v="music"/>
    <x v="13"/>
    <n v="123"/>
    <n v="32.32"/>
    <x v="1718"/>
    <d v="2012-08-29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s v="photography"/>
    <x v="3"/>
    <n v="111"/>
    <n v="23.8"/>
    <x v="1719"/>
    <d v="2016-12-04T00:00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s v="music"/>
    <x v="12"/>
    <n v="41"/>
    <n v="143.82"/>
    <x v="1720"/>
    <d v="2010-08-01T04:00:00"/>
    <x v="7"/>
    <x v="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s v="theater"/>
    <x v="11"/>
    <n v="121"/>
    <n v="33.67"/>
    <x v="1721"/>
    <d v="2017-03-11T12:21:31"/>
    <x v="5"/>
    <x v="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s v="music"/>
    <x v="12"/>
    <n v="121"/>
    <n v="48.24"/>
    <x v="1722"/>
    <d v="2012-05-22T03:3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s v="theater"/>
    <x v="11"/>
    <n v="121"/>
    <n v="40.85"/>
    <x v="1723"/>
    <d v="2015-11-04T19:26:31"/>
    <x v="4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s v="music"/>
    <x v="15"/>
    <n v="120"/>
    <n v="141.47"/>
    <x v="1724"/>
    <d v="2014-06-14T14:23:5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s v="theater"/>
    <x v="11"/>
    <n v="120"/>
    <n v="104.57"/>
    <x v="1725"/>
    <d v="2016-06-03T16:30:0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s v="theater"/>
    <x v="11"/>
    <n v="120"/>
    <n v="44.54"/>
    <x v="1726"/>
    <d v="2014-08-13T22:00:00"/>
    <x v="2"/>
    <x v="16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s v="music"/>
    <x v="14"/>
    <n v="100"/>
    <n v="171.43"/>
    <x v="1727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s v="theater"/>
    <x v="11"/>
    <n v="100"/>
    <n v="171.43"/>
    <x v="1728"/>
    <d v="2016-11-17T11:36:34"/>
    <x v="1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s v="music"/>
    <x v="15"/>
    <n v="160"/>
    <n v="25"/>
    <x v="1729"/>
    <d v="2012-07-20T23:02:45"/>
    <x v="3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s v="music"/>
    <x v="14"/>
    <n v="48"/>
    <n v="159.33000000000001"/>
    <x v="1730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s v="theater"/>
    <x v="11"/>
    <n v="119"/>
    <n v="108.59"/>
    <x v="1731"/>
    <d v="2016-05-08T21:00:00"/>
    <x v="1"/>
    <x v="37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s v="film &amp; video"/>
    <x v="27"/>
    <n v="108"/>
    <n v="58.17"/>
    <x v="1732"/>
    <d v="2012-11-15T00:00:00"/>
    <x v="3"/>
    <x v="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s v="film &amp; video"/>
    <x v="27"/>
    <n v="119"/>
    <n v="91.23"/>
    <x v="1733"/>
    <d v="2016-07-18T20:23:40"/>
    <x v="1"/>
    <x v="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s v="film &amp; video"/>
    <x v="16"/>
    <n v="119"/>
    <n v="103.04"/>
    <x v="1734"/>
    <d v="2015-04-30T15:20:00"/>
    <x v="4"/>
    <x v="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s v="theater"/>
    <x v="9"/>
    <n v="158"/>
    <n v="158"/>
    <x v="1735"/>
    <d v="2015-02-21T19:58:39"/>
    <x v="2"/>
    <x v="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s v="theater"/>
    <x v="11"/>
    <n v="32"/>
    <n v="60.67"/>
    <x v="1736"/>
    <d v="2015-06-08T00:23:53"/>
    <x v="4"/>
    <x v="27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s v="film &amp; video"/>
    <x v="27"/>
    <n v="107"/>
    <n v="39.380000000000003"/>
    <x v="1737"/>
    <d v="2016-05-14T00:00:00"/>
    <x v="1"/>
    <x v="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s v="theater"/>
    <x v="11"/>
    <n v="131"/>
    <n v="41.42"/>
    <x v="1738"/>
    <d v="2014-10-01T04:00:00"/>
    <x v="2"/>
    <x v="1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s v="music"/>
    <x v="12"/>
    <n v="9"/>
    <n v="73.760000000000005"/>
    <x v="1739"/>
    <d v="2014-10-05T18:49:03"/>
    <x v="2"/>
    <x v="0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s v="theater"/>
    <x v="19"/>
    <n v="20"/>
    <n v="58.95"/>
    <x v="1740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s v="photography"/>
    <x v="3"/>
    <n v="14"/>
    <n v="63.65"/>
    <x v="1741"/>
    <d v="2015-12-15T12:10:00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s v="music"/>
    <x v="12"/>
    <n v="107"/>
    <n v="53.52"/>
    <x v="1742"/>
    <d v="2013-01-26T05:09:34"/>
    <x v="3"/>
    <x v="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s v="theater"/>
    <x v="19"/>
    <n v="131"/>
    <n v="112.14"/>
    <x v="1743"/>
    <d v="2014-07-15T05:00:00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s v="music"/>
    <x v="15"/>
    <n v="117"/>
    <n v="58.63"/>
    <x v="1744"/>
    <d v="2012-05-19T03:00:00"/>
    <x v="3"/>
    <x v="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s v="music"/>
    <x v="15"/>
    <n v="117"/>
    <n v="75.48"/>
    <x v="1745"/>
    <d v="2011-12-06T02:02:29"/>
    <x v="6"/>
    <x v="0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s v="music"/>
    <x v="15"/>
    <n v="117"/>
    <n v="61.58"/>
    <x v="1746"/>
    <d v="2012-11-26T04:59:00"/>
    <x v="3"/>
    <x v="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s v="photography"/>
    <x v="36"/>
    <n v="42"/>
    <n v="83.43"/>
    <x v="1747"/>
    <d v="2015-03-01T15:21:16"/>
    <x v="4"/>
    <x v="0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s v="theater"/>
    <x v="19"/>
    <n v="117"/>
    <n v="41.7"/>
    <x v="1748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s v="music"/>
    <x v="25"/>
    <n v="156"/>
    <n v="38.880000000000003"/>
    <x v="1749"/>
    <d v="2012-09-21T04:46:47"/>
    <x v="3"/>
    <x v="0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s v="theater"/>
    <x v="11"/>
    <n v="106"/>
    <n v="34.79"/>
    <x v="1750"/>
    <d v="2013-11-02T20:49:27"/>
    <x v="0"/>
    <x v="1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s v="film &amp; video"/>
    <x v="27"/>
    <n v="116"/>
    <n v="116.25"/>
    <x v="1751"/>
    <d v="2012-07-15T14:00:04"/>
    <x v="3"/>
    <x v="0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s v="music"/>
    <x v="12"/>
    <n v="116"/>
    <n v="31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s v="theater"/>
    <x v="11"/>
    <n v="116"/>
    <n v="80.03"/>
    <x v="1753"/>
    <d v="2016-01-27T01:00:00"/>
    <x v="1"/>
    <x v="37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s v="technology"/>
    <x v="1"/>
    <n v="46"/>
    <n v="20.34"/>
    <x v="1754"/>
    <d v="2016-02-03T12:33:09"/>
    <x v="1"/>
    <x v="0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s v="music"/>
    <x v="12"/>
    <n v="116"/>
    <n v="36.11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s v="theater"/>
    <x v="11"/>
    <n v="110"/>
    <n v="51.22"/>
    <x v="1756"/>
    <d v="2014-12-17T02:51:29"/>
    <x v="2"/>
    <x v="1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s v="theater"/>
    <x v="11"/>
    <n v="7"/>
    <n v="383.33"/>
    <x v="1757"/>
    <d v="2016-12-26T00:15:09"/>
    <x v="1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s v="theater"/>
    <x v="11"/>
    <n v="115"/>
    <n v="79.31"/>
    <x v="1758"/>
    <d v="2012-02-14T17:31:08"/>
    <x v="3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s v="games"/>
    <x v="5"/>
    <n v="460"/>
    <n v="11.67"/>
    <x v="1759"/>
    <d v="2017-01-24T15:32:48"/>
    <x v="5"/>
    <x v="0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s v="music"/>
    <x v="13"/>
    <n v="115"/>
    <n v="31.05"/>
    <x v="1760"/>
    <d v="2015-05-17T15:31:17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s v="technology"/>
    <x v="1"/>
    <n v="46"/>
    <n v="164"/>
    <x v="1761"/>
    <d v="2017-01-23T04:59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s v="publishing"/>
    <x v="32"/>
    <n v="23"/>
    <n v="65.459999999999994"/>
    <x v="1762"/>
    <d v="2014-07-09T12:34:56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s v="theater"/>
    <x v="11"/>
    <n v="15"/>
    <n v="57.25"/>
    <x v="1763"/>
    <d v="2014-06-26T23:02:02"/>
    <x v="2"/>
    <x v="1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s v="theater"/>
    <x v="11"/>
    <n v="114"/>
    <n v="87.96"/>
    <x v="1764"/>
    <d v="2014-12-31T07:00:00"/>
    <x v="2"/>
    <x v="3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s v="photography"/>
    <x v="3"/>
    <n v="46"/>
    <n v="58.62"/>
    <x v="1765"/>
    <d v="2014-08-03T15:48:04"/>
    <x v="2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s v="music"/>
    <x v="15"/>
    <n v="152"/>
    <n v="40.75"/>
    <x v="1766"/>
    <d v="2014-09-11T10:24:14"/>
    <x v="2"/>
    <x v="0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s v="technology"/>
    <x v="4"/>
    <n v="114"/>
    <n v="36.770000000000003"/>
    <x v="1767"/>
    <d v="2016-12-02T06:09:26"/>
    <x v="1"/>
    <x v="0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s v="film &amp; video"/>
    <x v="27"/>
    <n v="114"/>
    <n v="35.47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s v="music"/>
    <x v="12"/>
    <n v="113"/>
    <n v="51.48"/>
    <x v="1769"/>
    <d v="2012-02-13T03:35:14"/>
    <x v="6"/>
    <x v="0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s v="theater"/>
    <x v="11"/>
    <n v="113"/>
    <n v="39.6"/>
    <x v="1770"/>
    <d v="2015-03-16T21:00:00"/>
    <x v="4"/>
    <x v="42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s v="technology"/>
    <x v="1"/>
    <n v="15"/>
    <n v="80.319999999999993"/>
    <x v="1771"/>
    <d v="2017-02-28T18:54:42"/>
    <x v="1"/>
    <x v="0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s v="theater"/>
    <x v="11"/>
    <n v="112"/>
    <n v="31.62"/>
    <x v="1772"/>
    <d v="2014-07-02T04:00:00"/>
    <x v="2"/>
    <x v="2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s v="film &amp; video"/>
    <x v="27"/>
    <n v="124"/>
    <n v="69.72"/>
    <x v="1773"/>
    <d v="2012-05-28T06:30:57"/>
    <x v="3"/>
    <x v="0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s v="music"/>
    <x v="15"/>
    <n v="112"/>
    <n v="43.73"/>
    <x v="1774"/>
    <d v="2011-07-01T19:05:20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s v="film &amp; video"/>
    <x v="10"/>
    <n v="45"/>
    <n v="185.83"/>
    <x v="1775"/>
    <d v="2015-09-19T03:50:17"/>
    <x v="4"/>
    <x v="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s v="music"/>
    <x v="12"/>
    <n v="111"/>
    <n v="51.67"/>
    <x v="1776"/>
    <d v="2015-09-30T19:29:00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s v="music"/>
    <x v="15"/>
    <n v="148"/>
    <n v="63.49"/>
    <x v="1777"/>
    <d v="2012-04-27T22:00:00"/>
    <x v="3"/>
    <x v="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s v="theater"/>
    <x v="11"/>
    <n v="111"/>
    <n v="110.75"/>
    <x v="1778"/>
    <d v="2016-06-01T21:42:00"/>
    <x v="1"/>
    <x v="35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s v="theater"/>
    <x v="11"/>
    <n v="100"/>
    <n v="110.5"/>
    <x v="1779"/>
    <d v="2014-08-17T15:35:24"/>
    <x v="2"/>
    <x v="27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s v="theater"/>
    <x v="11"/>
    <n v="126"/>
    <n v="147.33000000000001"/>
    <x v="1780"/>
    <d v="2016-05-10T11:17:00"/>
    <x v="1"/>
    <x v="47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s v="music"/>
    <x v="22"/>
    <n v="110"/>
    <n v="26.55"/>
    <x v="1781"/>
    <d v="2014-08-14T18:11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s v="theater"/>
    <x v="11"/>
    <n v="110"/>
    <n v="73.400000000000006"/>
    <x v="1782"/>
    <d v="2014-07-01T04:59:00"/>
    <x v="2"/>
    <x v="1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s v="film &amp; video"/>
    <x v="10"/>
    <n v="6"/>
    <n v="220"/>
    <x v="1783"/>
    <d v="2016-08-18T21:52:19"/>
    <x v="1"/>
    <x v="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s v="publishing"/>
    <x v="2"/>
    <n v="137"/>
    <n v="30.96"/>
    <x v="1784"/>
    <d v="2014-05-10T03:59:00"/>
    <x v="2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s v="music"/>
    <x v="14"/>
    <n v="34"/>
    <n v="137.25"/>
    <x v="1785"/>
    <d v="2014-06-27T22:04:24"/>
    <x v="2"/>
    <x v="0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s v="film &amp; video"/>
    <x v="27"/>
    <n v="220"/>
    <n v="46.7"/>
    <x v="1786"/>
    <d v="2011-02-26T00:37:10"/>
    <x v="6"/>
    <x v="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s v="theater"/>
    <x v="11"/>
    <n v="110"/>
    <n v="52.21"/>
    <x v="1787"/>
    <d v="2016-02-05T22:00:00"/>
    <x v="1"/>
    <x v="26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s v="music"/>
    <x v="13"/>
    <n v="110"/>
    <n v="43.82"/>
    <x v="1788"/>
    <d v="2015-09-24T20:38:02"/>
    <x v="4"/>
    <x v="0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s v="theater"/>
    <x v="11"/>
    <n v="110"/>
    <n v="199.18"/>
    <x v="1789"/>
    <d v="2015-06-01T03:59:00"/>
    <x v="4"/>
    <x v="48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s v="photography"/>
    <x v="3"/>
    <n v="14"/>
    <n v="58.97"/>
    <x v="1790"/>
    <d v="2016-02-04T07:50:33"/>
    <x v="4"/>
    <x v="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s v="theater"/>
    <x v="11"/>
    <n v="115"/>
    <n v="39.67"/>
    <x v="1791"/>
    <d v="2013-08-18T15:00:00"/>
    <x v="0"/>
    <x v="34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s v="music"/>
    <x v="13"/>
    <n v="145"/>
    <n v="35.74"/>
    <x v="1792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s v="photography"/>
    <x v="3"/>
    <n v="109"/>
    <n v="63.97"/>
    <x v="1793"/>
    <d v="2017-01-07T21:00:00"/>
    <x v="1"/>
    <x v="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s v="theater"/>
    <x v="11"/>
    <n v="109"/>
    <n v="30.15"/>
    <x v="1794"/>
    <d v="2014-07-30T22:41:41"/>
    <x v="2"/>
    <x v="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s v="theater"/>
    <x v="11"/>
    <n v="144"/>
    <n v="45.98"/>
    <x v="1795"/>
    <d v="2015-11-22T22:00:00"/>
    <x v="4"/>
    <x v="1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s v="theater"/>
    <x v="11"/>
    <n v="108"/>
    <n v="72"/>
    <x v="1796"/>
    <d v="2016-05-10T11:10:48"/>
    <x v="1"/>
    <x v="15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s v="film &amp; video"/>
    <x v="16"/>
    <n v="108"/>
    <n v="56.82"/>
    <x v="1797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s v="photography"/>
    <x v="3"/>
    <n v="20"/>
    <n v="55.28"/>
    <x v="1798"/>
    <d v="2014-08-03T11:39:39"/>
    <x v="2"/>
    <x v="0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s v="theater"/>
    <x v="11"/>
    <n v="108"/>
    <n v="113.42"/>
    <x v="1799"/>
    <d v="2015-07-10T07:00:00"/>
    <x v="4"/>
    <x v="5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s v="music"/>
    <x v="12"/>
    <n v="108"/>
    <n v="37.15"/>
    <x v="1800"/>
    <d v="2014-11-12T18:03:13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s v="games"/>
    <x v="18"/>
    <n v="18"/>
    <n v="74.209999999999994"/>
    <x v="1801"/>
    <d v="2014-10-04T03:30:00"/>
    <x v="2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s v="theater"/>
    <x v="11"/>
    <n v="108"/>
    <n v="89.67"/>
    <x v="1802"/>
    <d v="2015-08-12T05:32:39"/>
    <x v="4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s v="music"/>
    <x v="15"/>
    <n v="134"/>
    <n v="39.82"/>
    <x v="1803"/>
    <d v="2010-04-18T06:59:00"/>
    <x v="7"/>
    <x v="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s v="music"/>
    <x v="25"/>
    <n v="107"/>
    <n v="61.34"/>
    <x v="1804"/>
    <d v="2012-05-28T15:43:13"/>
    <x v="3"/>
    <x v="0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s v="music"/>
    <x v="15"/>
    <n v="107"/>
    <n v="46.63"/>
    <x v="1805"/>
    <d v="2012-04-18T16:44:36"/>
    <x v="3"/>
    <x v="0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s v="theater"/>
    <x v="11"/>
    <n v="107"/>
    <n v="107.25"/>
    <x v="1806"/>
    <d v="2015-10-24T03:59:00"/>
    <x v="4"/>
    <x v="22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s v="music"/>
    <x v="12"/>
    <n v="107"/>
    <n v="36.97"/>
    <x v="1807"/>
    <d v="2012-10-28T05:00:00"/>
    <x v="3"/>
    <x v="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s v="music"/>
    <x v="22"/>
    <n v="143"/>
    <n v="44.65"/>
    <x v="1808"/>
    <d v="2012-04-05T18:00:20"/>
    <x v="3"/>
    <x v="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s v="theater"/>
    <x v="11"/>
    <n v="107"/>
    <n v="31.97"/>
    <x v="1809"/>
    <d v="2014-07-06T10:08: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s v="technology"/>
    <x v="1"/>
    <n v="107"/>
    <n v="125.94"/>
    <x v="1810"/>
    <d v="2016-03-17T17:25:49"/>
    <x v="1"/>
    <x v="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s v="theater"/>
    <x v="11"/>
    <n v="102"/>
    <n v="164.62"/>
    <x v="1811"/>
    <d v="2016-03-05T01:00:00"/>
    <x v="1"/>
    <x v="35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s v="theater"/>
    <x v="11"/>
    <n v="143"/>
    <n v="164.62"/>
    <x v="1812"/>
    <d v="2015-07-10T21:00:00"/>
    <x v="4"/>
    <x v="5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s v="film &amp; video"/>
    <x v="16"/>
    <n v="107"/>
    <n v="21.76"/>
    <x v="1813"/>
    <d v="2015-09-27T20:14:00"/>
    <x v="4"/>
    <x v="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s v="music"/>
    <x v="12"/>
    <n v="107"/>
    <n v="48.45"/>
    <x v="1814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s v="film &amp; video"/>
    <x v="10"/>
    <n v="15"/>
    <n v="163.85"/>
    <x v="1815"/>
    <d v="2015-01-04T04:43:58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s v="music"/>
    <x v="12"/>
    <n v="107"/>
    <n v="54.62"/>
    <x v="1816"/>
    <d v="2011-08-15T01:00:0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s v="theater"/>
    <x v="11"/>
    <n v="16"/>
    <n v="49.51"/>
    <x v="1817"/>
    <d v="2015-10-18T19:36:29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s v="theater"/>
    <x v="11"/>
    <n v="106"/>
    <n v="51.85"/>
    <x v="1818"/>
    <d v="2017-02-22T13:25:52"/>
    <x v="5"/>
    <x v="1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s v="theater"/>
    <x v="11"/>
    <n v="101"/>
    <n v="78.52"/>
    <x v="1819"/>
    <d v="2016-06-14T21:43:00"/>
    <x v="1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s v="photography"/>
    <x v="38"/>
    <n v="49"/>
    <n v="132.19"/>
    <x v="1820"/>
    <d v="2014-10-01T03:59:00"/>
    <x v="2"/>
    <x v="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s v="theater"/>
    <x v="11"/>
    <n v="7"/>
    <n v="75.459999999999994"/>
    <x v="1821"/>
    <d v="2015-06-11T18:24:44"/>
    <x v="4"/>
    <x v="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s v="games"/>
    <x v="18"/>
    <n v="2"/>
    <n v="21.34"/>
    <x v="1822"/>
    <d v="2014-02-03T11:41:32"/>
    <x v="2"/>
    <x v="0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s v="music"/>
    <x v="15"/>
    <n v="211"/>
    <n v="95.93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s v="theater"/>
    <x v="11"/>
    <n v="106"/>
    <n v="60.29"/>
    <x v="1824"/>
    <d v="2015-07-01T06:59:00"/>
    <x v="4"/>
    <x v="49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s v="theater"/>
    <x v="11"/>
    <n v="105"/>
    <n v="123.94"/>
    <x v="1825"/>
    <d v="2016-12-05T01:00:00"/>
    <x v="1"/>
    <x v="24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s v="theater"/>
    <x v="9"/>
    <n v="0"/>
    <n v="420.6"/>
    <x v="1826"/>
    <d v="2015-09-20T04:21:31"/>
    <x v="4"/>
    <x v="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s v="theater"/>
    <x v="11"/>
    <n v="105"/>
    <n v="28.41"/>
    <x v="1827"/>
    <d v="2014-10-15T12:52:02"/>
    <x v="2"/>
    <x v="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s v="theater"/>
    <x v="11"/>
    <n v="140"/>
    <n v="61.82"/>
    <x v="1828"/>
    <d v="2015-04-01T03:59:00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s v="music"/>
    <x v="15"/>
    <n v="105"/>
    <n v="42.02"/>
    <x v="1829"/>
    <d v="2013-07-11T20:01:4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s v="technology"/>
    <x v="4"/>
    <n v="11"/>
    <n v="91.3"/>
    <x v="1830"/>
    <d v="2014-11-08T21:13:23"/>
    <x v="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s v="music"/>
    <x v="25"/>
    <n v="105"/>
    <n v="150"/>
    <x v="1831"/>
    <d v="2010-01-01T06:00:00"/>
    <x v="8"/>
    <x v="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s v="theater"/>
    <x v="11"/>
    <n v="105"/>
    <n v="51.22"/>
    <x v="1832"/>
    <d v="2014-12-03T15:28:26"/>
    <x v="2"/>
    <x v="1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s v="theater"/>
    <x v="11"/>
    <n v="300"/>
    <n v="53.85"/>
    <x v="1833"/>
    <d v="2014-07-04T03:24:46"/>
    <x v="2"/>
    <x v="37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s v="music"/>
    <x v="12"/>
    <n v="107"/>
    <n v="27.94"/>
    <x v="1834"/>
    <d v="2012-05-05T19:15:28"/>
    <x v="3"/>
    <x v="0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s v="theater"/>
    <x v="11"/>
    <n v="105"/>
    <n v="55.13"/>
    <x v="1835"/>
    <d v="2015-01-23T12:11:23"/>
    <x v="2"/>
    <x v="1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s v="theater"/>
    <x v="11"/>
    <n v="105"/>
    <n v="63.42"/>
    <x v="1836"/>
    <d v="2016-04-28T16:20:32"/>
    <x v="1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s v="theater"/>
    <x v="11"/>
    <n v="104"/>
    <n v="39.380000000000003"/>
    <x v="1837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s v="theater"/>
    <x v="11"/>
    <n v="116"/>
    <n v="59.6"/>
    <x v="1838"/>
    <d v="2015-03-28T14:38:04"/>
    <x v="4"/>
    <x v="12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s v="publishing"/>
    <x v="39"/>
    <n v="10"/>
    <n v="63.1"/>
    <x v="1839"/>
    <d v="2014-03-18T15:55:30"/>
    <x v="2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s v="film &amp; video"/>
    <x v="27"/>
    <n v="173"/>
    <n v="86.67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s v="music"/>
    <x v="15"/>
    <n v="104"/>
    <n v="46.13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s v="theater"/>
    <x v="11"/>
    <n v="115"/>
    <n v="53.23"/>
    <x v="1842"/>
    <d v="2015-05-17T03:00:00"/>
    <x v="4"/>
    <x v="4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s v="publishing"/>
    <x v="17"/>
    <n v="104"/>
    <n v="42.35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s v="theater"/>
    <x v="11"/>
    <n v="104"/>
    <n v="54.55"/>
    <x v="1844"/>
    <d v="2015-08-26T23:00:00"/>
    <x v="4"/>
    <x v="2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s v="food"/>
    <x v="29"/>
    <n v="21"/>
    <n v="82.82"/>
    <x v="1845"/>
    <d v="2014-07-06T05:08:50"/>
    <x v="2"/>
    <x v="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s v="film &amp; video"/>
    <x v="21"/>
    <n v="28"/>
    <n v="55.95"/>
    <x v="1846"/>
    <d v="2015-04-13T17:17:52"/>
    <x v="4"/>
    <x v="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s v="theater"/>
    <x v="19"/>
    <n v="59"/>
    <n v="53.08"/>
    <x v="1847"/>
    <d v="2015-02-12T14:15:42"/>
    <x v="4"/>
    <x v="0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s v="music"/>
    <x v="12"/>
    <n v="103"/>
    <n v="50.37"/>
    <x v="1848"/>
    <d v="2011-10-12T23:57:59"/>
    <x v="6"/>
    <x v="0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s v="film &amp; video"/>
    <x v="8"/>
    <n v="207"/>
    <n v="43.02"/>
    <x v="1849"/>
    <d v="2014-05-19T02:49:19"/>
    <x v="2"/>
    <x v="0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s v="theater"/>
    <x v="11"/>
    <n v="103"/>
    <n v="44.85"/>
    <x v="1850"/>
    <d v="2015-10-02T18:00:00"/>
    <x v="4"/>
    <x v="18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s v="theater"/>
    <x v="11"/>
    <n v="103"/>
    <n v="68.67"/>
    <x v="1851"/>
    <d v="2015-06-01T05:00:00"/>
    <x v="4"/>
    <x v="12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s v="theater"/>
    <x v="11"/>
    <n v="103"/>
    <n v="57.22"/>
    <x v="1852"/>
    <d v="2015-08-09T16:00:00"/>
    <x v="4"/>
    <x v="26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s v="theater"/>
    <x v="19"/>
    <n v="53"/>
    <n v="44.76"/>
    <x v="1853"/>
    <d v="2016-02-02T14:58:48"/>
    <x v="1"/>
    <x v="0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s v="music"/>
    <x v="15"/>
    <n v="137"/>
    <n v="89.42"/>
    <x v="1854"/>
    <d v="2012-03-11T04:59:00"/>
    <x v="3"/>
    <x v="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s v="theater"/>
    <x v="11"/>
    <n v="103"/>
    <n v="70.86"/>
    <x v="1855"/>
    <d v="2015-07-21T03:00:00"/>
    <x v="4"/>
    <x v="47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s v="theater"/>
    <x v="11"/>
    <n v="103"/>
    <n v="40.29"/>
    <x v="1856"/>
    <d v="2015-02-28T17:00:00"/>
    <x v="4"/>
    <x v="2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s v="technology"/>
    <x v="4"/>
    <n v="2"/>
    <n v="39.479999999999997"/>
    <x v="1857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s v="music"/>
    <x v="15"/>
    <n v="205"/>
    <n v="45.62"/>
    <x v="1858"/>
    <d v="2016-10-01T17:19:42"/>
    <x v="1"/>
    <x v="0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s v="music"/>
    <x v="12"/>
    <n v="137"/>
    <n v="54"/>
    <x v="1859"/>
    <d v="2012-07-14T05:19:03"/>
    <x v="3"/>
    <x v="0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s v="theater"/>
    <x v="11"/>
    <n v="103"/>
    <n v="34.75"/>
    <x v="1860"/>
    <d v="2017-01-06T13:05:05"/>
    <x v="1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s v="theater"/>
    <x v="11"/>
    <n v="103"/>
    <n v="102.5"/>
    <x v="1861"/>
    <d v="2016-07-29T16:50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s v="theater"/>
    <x v="11"/>
    <n v="103"/>
    <n v="73.209999999999994"/>
    <x v="1862"/>
    <d v="2016-09-09T04:00:00"/>
    <x v="1"/>
    <x v="18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s v="theater"/>
    <x v="11"/>
    <n v="103"/>
    <n v="66.13"/>
    <x v="1863"/>
    <d v="2015-05-31T12:44:58"/>
    <x v="4"/>
    <x v="12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s v="theater"/>
    <x v="11"/>
    <n v="102"/>
    <n v="52.49"/>
    <x v="1864"/>
    <d v="2016-06-03T21:00:00"/>
    <x v="1"/>
    <x v="15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s v="theater"/>
    <x v="11"/>
    <n v="102"/>
    <n v="120.12"/>
    <x v="1865"/>
    <d v="2015-07-03T18:22:38"/>
    <x v="4"/>
    <x v="2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s v="theater"/>
    <x v="11"/>
    <n v="102"/>
    <n v="88.74"/>
    <x v="1866"/>
    <d v="2014-11-06T05:59:00"/>
    <x v="2"/>
    <x v="15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s v="music"/>
    <x v="15"/>
    <n v="204"/>
    <n v="59.85"/>
    <x v="1867"/>
    <d v="2012-07-07T03:59:00"/>
    <x v="3"/>
    <x v="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s v="music"/>
    <x v="15"/>
    <n v="102"/>
    <n v="50.88"/>
    <x v="1868"/>
    <d v="2014-05-20T04:59:00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s v="theater"/>
    <x v="19"/>
    <n v="102"/>
    <n v="75.37"/>
    <x v="1869"/>
    <d v="2016-07-24T23:00:00"/>
    <x v="1"/>
    <x v="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s v="theater"/>
    <x v="11"/>
    <n v="102"/>
    <n v="32.270000000000003"/>
    <x v="1870"/>
    <d v="2015-06-20T13:59:35"/>
    <x v="4"/>
    <x v="2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s v="film &amp; video"/>
    <x v="8"/>
    <n v="102"/>
    <n v="92.32"/>
    <x v="1871"/>
    <d v="2011-11-19T21:54:10"/>
    <x v="6"/>
    <x v="0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s v="theater"/>
    <x v="11"/>
    <n v="14"/>
    <n v="78.08"/>
    <x v="1872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s v="theater"/>
    <x v="11"/>
    <n v="102"/>
    <n v="106.84"/>
    <x v="1873"/>
    <d v="2016-06-04T17:42:46"/>
    <x v="1"/>
    <x v="1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s v="technology"/>
    <x v="1"/>
    <n v="1"/>
    <n v="184.36"/>
    <x v="1874"/>
    <d v="2016-10-21T16:04:20"/>
    <x v="1"/>
    <x v="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s v="film &amp; video"/>
    <x v="16"/>
    <n v="101"/>
    <n v="126.69"/>
    <x v="1875"/>
    <d v="2014-06-19T04:00:00"/>
    <x v="2"/>
    <x v="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s v="theater"/>
    <x v="11"/>
    <n v="101"/>
    <n v="72.39"/>
    <x v="1876"/>
    <d v="2015-03-04T14:22:30"/>
    <x v="4"/>
    <x v="1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s v="music"/>
    <x v="15"/>
    <n v="101"/>
    <n v="38.94"/>
    <x v="1877"/>
    <d v="2014-01-29T08:13:47"/>
    <x v="0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s v="music"/>
    <x v="15"/>
    <n v="101"/>
    <n v="53.29"/>
    <x v="1878"/>
    <d v="2014-07-18T20:31:12"/>
    <x v="2"/>
    <x v="0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s v="theater"/>
    <x v="11"/>
    <n v="101"/>
    <n v="53.29"/>
    <x v="1879"/>
    <d v="2014-07-30T23:00:00"/>
    <x v="2"/>
    <x v="5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s v="theater"/>
    <x v="11"/>
    <n v="101"/>
    <n v="63.28"/>
    <x v="1880"/>
    <d v="2015-07-30T03:25:24"/>
    <x v="4"/>
    <x v="27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s v="publishing"/>
    <x v="31"/>
    <n v="1"/>
    <n v="673.33"/>
    <x v="1881"/>
    <d v="2015-09-11T18:22:49"/>
    <x v="4"/>
    <x v="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s v="theater"/>
    <x v="11"/>
    <n v="101"/>
    <n v="65.16"/>
    <x v="1882"/>
    <d v="2016-12-31T16:59:00"/>
    <x v="1"/>
    <x v="35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s v="music"/>
    <x v="15"/>
    <n v="101"/>
    <n v="53.16"/>
    <x v="1883"/>
    <d v="2014-02-17T22:10:1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s v="theater"/>
    <x v="11"/>
    <n v="101"/>
    <n v="96.19"/>
    <x v="1884"/>
    <d v="2014-08-01T10:01:50"/>
    <x v="2"/>
    <x v="1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s v="theater"/>
    <x v="11"/>
    <n v="101"/>
    <n v="51.79"/>
    <x v="1885"/>
    <d v="2016-07-20T12:02:11"/>
    <x v="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s v="theater"/>
    <x v="11"/>
    <n v="101"/>
    <n v="36.07"/>
    <x v="1886"/>
    <d v="2015-06-03T15:04:10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s v="music"/>
    <x v="22"/>
    <n v="101"/>
    <n v="100.75"/>
    <x v="1887"/>
    <d v="2011-04-26T06:59:00"/>
    <x v="6"/>
    <x v="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s v="music"/>
    <x v="12"/>
    <n v="101"/>
    <n v="91.59"/>
    <x v="1888"/>
    <d v="2012-08-16T03:07:25"/>
    <x v="3"/>
    <x v="0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s v="theater"/>
    <x v="11"/>
    <n v="101"/>
    <n v="95.95"/>
    <x v="1889"/>
    <d v="2015-09-06T13:47:00"/>
    <x v="4"/>
    <x v="4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s v="theater"/>
    <x v="11"/>
    <n v="101"/>
    <n v="61.06"/>
    <x v="1890"/>
    <d v="2016-10-20T04:55:00"/>
    <x v="1"/>
    <x v="18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s v="theater"/>
    <x v="11"/>
    <n v="126"/>
    <n v="55.97"/>
    <x v="1891"/>
    <d v="2016-09-04T01:36:22"/>
    <x v="1"/>
    <x v="26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s v="music"/>
    <x v="22"/>
    <n v="101"/>
    <n v="26.15"/>
    <x v="1892"/>
    <d v="2016-08-01T13:03:34"/>
    <x v="1"/>
    <x v="0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s v="music"/>
    <x v="15"/>
    <n v="101"/>
    <n v="62.81"/>
    <x v="1893"/>
    <d v="2011-06-02T05:59:00"/>
    <x v="6"/>
    <x v="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s v="theater"/>
    <x v="11"/>
    <n v="101"/>
    <n v="60.91"/>
    <x v="1894"/>
    <d v="2015-08-05T08:43:27"/>
    <x v="4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s v="music"/>
    <x v="12"/>
    <n v="100"/>
    <n v="52.82"/>
    <x v="1895"/>
    <d v="2014-05-28T04:59:0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s v="food"/>
    <x v="29"/>
    <n v="1"/>
    <n v="501.25"/>
    <x v="1896"/>
    <d v="2017-02-05T16:44:00"/>
    <x v="1"/>
    <x v="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s v="publishing"/>
    <x v="17"/>
    <n v="100"/>
    <n v="45.57"/>
    <x v="1897"/>
    <d v="2014-08-10T20:19:26"/>
    <x v="2"/>
    <x v="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s v="theater"/>
    <x v="11"/>
    <n v="100"/>
    <n v="66.83"/>
    <x v="1898"/>
    <d v="2015-07-18T16:00:00"/>
    <x v="4"/>
    <x v="5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s v="theater"/>
    <x v="19"/>
    <n v="100"/>
    <n v="143.21"/>
    <x v="1899"/>
    <d v="2015-04-09T04:00:00"/>
    <x v="4"/>
    <x v="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s v="film &amp; video"/>
    <x v="16"/>
    <n v="100"/>
    <n v="80.16"/>
    <x v="1900"/>
    <d v="2015-09-13T18:11:52"/>
    <x v="4"/>
    <x v="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s v="theater"/>
    <x v="11"/>
    <n v="100"/>
    <n v="117.88"/>
    <x v="1901"/>
    <d v="2016-05-16T10:26:05"/>
    <x v="1"/>
    <x v="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s v="theater"/>
    <x v="11"/>
    <n v="133"/>
    <n v="38.5"/>
    <x v="1902"/>
    <d v="2012-01-18T23:00:00"/>
    <x v="6"/>
    <x v="23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s v="music"/>
    <x v="12"/>
    <n v="40"/>
    <n v="83.38"/>
    <x v="1903"/>
    <d v="2016-03-02T22:27:15"/>
    <x v="1"/>
    <x v="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s v="theater"/>
    <x v="11"/>
    <n v="100"/>
    <n v="57.17"/>
    <x v="1904"/>
    <d v="2015-07-11T14:30:00"/>
    <x v="4"/>
    <x v="18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s v="music"/>
    <x v="15"/>
    <n v="100"/>
    <n v="66.69"/>
    <x v="1905"/>
    <d v="2012-01-28T04:04:19"/>
    <x v="6"/>
    <x v="0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s v="film &amp; video"/>
    <x v="16"/>
    <n v="100"/>
    <n v="105.26"/>
    <x v="1906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s v="film &amp; video"/>
    <x v="16"/>
    <n v="100"/>
    <n v="133.33000000000001"/>
    <x v="1907"/>
    <d v="2014-10-07T02:22:17"/>
    <x v="2"/>
    <x v="0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s v="music"/>
    <x v="13"/>
    <n v="100"/>
    <n v="285.70999999999998"/>
    <x v="1908"/>
    <d v="2013-11-16T05:39:33"/>
    <x v="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s v="music"/>
    <x v="12"/>
    <n v="100"/>
    <n v="42.55"/>
    <x v="1909"/>
    <d v="2012-11-10T18:57:49"/>
    <x v="3"/>
    <x v="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s v="music"/>
    <x v="12"/>
    <n v="100"/>
    <n v="250"/>
    <x v="1910"/>
    <d v="2015-10-10T22:28:04"/>
    <x v="4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s v="theater"/>
    <x v="11"/>
    <n v="100"/>
    <n v="133.33000000000001"/>
    <x v="1911"/>
    <d v="2014-12-10T20:49:12"/>
    <x v="2"/>
    <x v="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s v="theater"/>
    <x v="11"/>
    <n v="100"/>
    <n v="117.65"/>
    <x v="1912"/>
    <d v="2015-06-25T11:05:24"/>
    <x v="4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s v="theater"/>
    <x v="11"/>
    <n v="100"/>
    <n v="95.24"/>
    <x v="1913"/>
    <d v="2014-08-18T17:32:33"/>
    <x v="2"/>
    <x v="1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s v="theater"/>
    <x v="11"/>
    <n v="100"/>
    <n v="64.52"/>
    <x v="1914"/>
    <d v="2015-10-23T12:43:56"/>
    <x v="4"/>
    <x v="32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s v="theater"/>
    <x v="11"/>
    <n v="100"/>
    <n v="68.97"/>
    <x v="1915"/>
    <d v="2016-05-21T03:59:00"/>
    <x v="1"/>
    <x v="5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s v="theater"/>
    <x v="19"/>
    <n v="100"/>
    <n v="100"/>
    <x v="1916"/>
    <d v="2015-06-13T22:20:10"/>
    <x v="4"/>
    <x v="0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s v="music"/>
    <x v="15"/>
    <n v="133"/>
    <n v="86.96"/>
    <x v="1917"/>
    <d v="2014-09-15T04:28:06"/>
    <x v="2"/>
    <x v="0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s v="theater"/>
    <x v="19"/>
    <n v="133"/>
    <n v="36.36"/>
    <x v="1918"/>
    <d v="2014-07-13T10:58:33"/>
    <x v="2"/>
    <x v="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s v="music"/>
    <x v="13"/>
    <n v="133"/>
    <n v="27.3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s v="photography"/>
    <x v="3"/>
    <n v="40"/>
    <n v="60.24"/>
    <x v="1920"/>
    <d v="2015-01-31T03:25:0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s v="music"/>
    <x v="33"/>
    <n v="7"/>
    <n v="82.58"/>
    <x v="1921"/>
    <d v="2012-05-05T03:20:19"/>
    <x v="3"/>
    <x v="0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s v="technology"/>
    <x v="4"/>
    <n v="131"/>
    <n v="26.59"/>
    <x v="1922"/>
    <d v="2016-12-30T17:50:16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s v="music"/>
    <x v="14"/>
    <n v="8"/>
    <n v="115.71"/>
    <x v="1923"/>
    <d v="2015-05-01T22:02:41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s v="theater"/>
    <x v="11"/>
    <n v="112"/>
    <n v="65.17"/>
    <x v="1924"/>
    <d v="2016-06-23T18:47:00"/>
    <x v="1"/>
    <x v="13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s v="theater"/>
    <x v="11"/>
    <n v="130"/>
    <n v="38.24"/>
    <x v="1925"/>
    <d v="2014-11-02T11:29:35"/>
    <x v="2"/>
    <x v="1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s v="music"/>
    <x v="15"/>
    <n v="108"/>
    <n v="60.66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s v="film &amp; video"/>
    <x v="16"/>
    <n v="155"/>
    <n v="102.11"/>
    <x v="1927"/>
    <d v="2014-08-17T12:22:24"/>
    <x v="2"/>
    <x v="0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s v="music"/>
    <x v="37"/>
    <n v="4"/>
    <n v="48.43"/>
    <x v="1928"/>
    <d v="2014-04-21T01:00:00"/>
    <x v="2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s v="music"/>
    <x v="22"/>
    <n v="113"/>
    <n v="39.18"/>
    <x v="1929"/>
    <d v="2012-06-04T15:45:30"/>
    <x v="3"/>
    <x v="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s v="theater"/>
    <x v="9"/>
    <n v="128"/>
    <n v="51.89"/>
    <x v="1930"/>
    <d v="2015-10-06T16:30:47"/>
    <x v="4"/>
    <x v="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s v="theater"/>
    <x v="11"/>
    <n v="128"/>
    <n v="34.25"/>
    <x v="1931"/>
    <d v="2014-06-21T20:31:20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s v="music"/>
    <x v="12"/>
    <n v="128"/>
    <n v="45.55"/>
    <x v="1932"/>
    <d v="2012-06-06T22:42:55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s v="film &amp; video"/>
    <x v="23"/>
    <n v="10"/>
    <n v="73.459999999999994"/>
    <x v="1933"/>
    <d v="2009-10-12T20:59:00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s v="theater"/>
    <x v="11"/>
    <n v="19"/>
    <n v="381.6"/>
    <x v="1934"/>
    <d v="2016-02-06T04:59:00"/>
    <x v="1"/>
    <x v="25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s v="technology"/>
    <x v="24"/>
    <n v="8"/>
    <n v="65.41"/>
    <x v="1935"/>
    <d v="2014-11-10T21:34:49"/>
    <x v="2"/>
    <x v="0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s v="technology"/>
    <x v="1"/>
    <n v="6"/>
    <n v="82.09"/>
    <x v="1936"/>
    <d v="2015-12-31T23:00:00"/>
    <x v="4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s v="technology"/>
    <x v="4"/>
    <n v="188"/>
    <n v="35.549999999999997"/>
    <x v="1937"/>
    <d v="2015-10-23T11:00:00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s v="music"/>
    <x v="12"/>
    <n v="157"/>
    <n v="37.67"/>
    <x v="1938"/>
    <d v="2012-06-07T13:14:17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s v="photography"/>
    <x v="3"/>
    <n v="6"/>
    <n v="98.79"/>
    <x v="1939"/>
    <d v="2015-01-19T18:14:58"/>
    <x v="2"/>
    <x v="0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s v="publishing"/>
    <x v="2"/>
    <n v="125"/>
    <n v="23.17"/>
    <x v="1940"/>
    <d v="2012-12-28T19:51:03"/>
    <x v="3"/>
    <x v="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s v="film &amp; video"/>
    <x v="23"/>
    <n v="9"/>
    <n v="170.55"/>
    <x v="1941"/>
    <d v="2015-11-18T07:15:58"/>
    <x v="4"/>
    <x v="0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s v="theater"/>
    <x v="11"/>
    <n v="125"/>
    <n v="36.08"/>
    <x v="1942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s v="technology"/>
    <x v="4"/>
    <n v="187"/>
    <n v="37.46"/>
    <x v="1943"/>
    <d v="2016-10-16T01:00:00"/>
    <x v="1"/>
    <x v="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s v="theater"/>
    <x v="11"/>
    <n v="187"/>
    <n v="20.12"/>
    <x v="1944"/>
    <d v="2015-12-05T00:00:00"/>
    <x v="4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s v="theater"/>
    <x v="11"/>
    <n v="110"/>
    <n v="35.96"/>
    <x v="1945"/>
    <d v="2015-10-06T22:59:00"/>
    <x v="4"/>
    <x v="3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s v="film &amp; video"/>
    <x v="21"/>
    <n v="2"/>
    <n v="311.17"/>
    <x v="1946"/>
    <d v="2016-10-20T05:28:13"/>
    <x v="1"/>
    <x v="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s v="theater"/>
    <x v="9"/>
    <n v="107"/>
    <n v="45.54"/>
    <x v="1947"/>
    <d v="2015-09-16T17:56:11"/>
    <x v="4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s v="technology"/>
    <x v="1"/>
    <n v="19"/>
    <n v="155.33000000000001"/>
    <x v="1948"/>
    <d v="2017-01-13T17:04:21"/>
    <x v="1"/>
    <x v="0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s v="theater"/>
    <x v="11"/>
    <n v="9"/>
    <n v="60.06"/>
    <x v="1949"/>
    <d v="2015-08-19T04:06:16"/>
    <x v="4"/>
    <x v="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s v="music"/>
    <x v="15"/>
    <n v="109"/>
    <n v="132.86000000000001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s v="theater"/>
    <x v="11"/>
    <n v="186"/>
    <n v="80.87"/>
    <x v="1951"/>
    <d v="2016-07-22T05:26:00"/>
    <x v="1"/>
    <x v="15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s v="theater"/>
    <x v="11"/>
    <n v="186"/>
    <n v="41.22"/>
    <x v="1952"/>
    <d v="2014-09-09T12:35:46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s v="music"/>
    <x v="15"/>
    <n v="307"/>
    <n v="61.37"/>
    <x v="1953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s v="technology"/>
    <x v="0"/>
    <n v="117"/>
    <n v="44.85"/>
    <x v="1954"/>
    <d v="2011-09-19T14:30:22"/>
    <x v="6"/>
    <x v="0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s v="theater"/>
    <x v="11"/>
    <n v="141"/>
    <n v="67.959999999999994"/>
    <x v="1955"/>
    <d v="2015-04-03T13:49:48"/>
    <x v="4"/>
    <x v="26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s v="theater"/>
    <x v="11"/>
    <n v="122"/>
    <n v="73.239999999999995"/>
    <x v="1956"/>
    <d v="2014-10-30T20:36:53"/>
    <x v="2"/>
    <x v="1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s v="film &amp; video"/>
    <x v="23"/>
    <n v="6"/>
    <n v="87.14"/>
    <x v="1957"/>
    <d v="2012-10-10T16:08:09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s v="theater"/>
    <x v="11"/>
    <n v="102"/>
    <n v="61"/>
    <x v="1958"/>
    <d v="2015-07-12T12:47:45"/>
    <x v="4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s v="theater"/>
    <x v="9"/>
    <n v="15"/>
    <n v="140.54"/>
    <x v="1959"/>
    <d v="2014-10-20T14:56:15"/>
    <x v="2"/>
    <x v="0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s v="theater"/>
    <x v="11"/>
    <n v="122"/>
    <n v="70.23"/>
    <x v="1960"/>
    <d v="2015-03-21T19:22:38"/>
    <x v="4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s v="food"/>
    <x v="29"/>
    <n v="12"/>
    <n v="96.05"/>
    <x v="1961"/>
    <d v="2017-02-24T05:51:40"/>
    <x v="5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s v="games"/>
    <x v="18"/>
    <n v="9"/>
    <n v="18.579999999999998"/>
    <x v="1962"/>
    <d v="2014-05-11T03:18:53"/>
    <x v="2"/>
    <x v="0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s v="theater"/>
    <x v="11"/>
    <n v="121"/>
    <n v="140"/>
    <x v="1963"/>
    <d v="2014-09-12T21:55:49"/>
    <x v="2"/>
    <x v="2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s v="publishing"/>
    <x v="2"/>
    <n v="121"/>
    <n v="38.46"/>
    <x v="1964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s v="theater"/>
    <x v="11"/>
    <n v="100"/>
    <n v="150.41999999999999"/>
    <x v="1965"/>
    <d v="2015-02-09T04:30:00"/>
    <x v="4"/>
    <x v="3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s v="games"/>
    <x v="18"/>
    <n v="7"/>
    <n v="81.95"/>
    <x v="1966"/>
    <d v="2014-04-13T18:18:15"/>
    <x v="2"/>
    <x v="0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s v="theater"/>
    <x v="19"/>
    <n v="0"/>
    <n v="300"/>
    <x v="1967"/>
    <d v="2015-08-01T14:00:00"/>
    <x v="4"/>
    <x v="0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s v="music"/>
    <x v="15"/>
    <n v="100"/>
    <n v="94.74"/>
    <x v="1968"/>
    <d v="2012-03-03T15:39:25"/>
    <x v="3"/>
    <x v="0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s v="theater"/>
    <x v="11"/>
    <n v="120"/>
    <n v="58.06"/>
    <x v="1969"/>
    <d v="2014-11-27T15:21:23"/>
    <x v="2"/>
    <x v="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s v="theater"/>
    <x v="11"/>
    <n v="119"/>
    <n v="48.34"/>
    <x v="1970"/>
    <d v="2014-07-17T16:33:43"/>
    <x v="2"/>
    <x v="1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s v="theater"/>
    <x v="11"/>
    <n v="16"/>
    <n v="89.4"/>
    <x v="1971"/>
    <d v="2015-05-09T21:14:18"/>
    <x v="4"/>
    <x v="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s v="film &amp; video"/>
    <x v="21"/>
    <n v="5"/>
    <n v="119"/>
    <x v="1972"/>
    <d v="2014-08-03T02:59:56"/>
    <x v="2"/>
    <x v="0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s v="music"/>
    <x v="15"/>
    <n v="119"/>
    <n v="43.54"/>
    <x v="1973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s v="theater"/>
    <x v="11"/>
    <n v="36"/>
    <n v="137.08000000000001"/>
    <x v="1974"/>
    <d v="2015-11-02T16:50:00"/>
    <x v="4"/>
    <x v="18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s v="technology"/>
    <x v="1"/>
    <n v="15"/>
    <n v="59.2"/>
    <x v="1975"/>
    <d v="2016-10-06T15:15:32"/>
    <x v="1"/>
    <x v="0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s v="technology"/>
    <x v="4"/>
    <n v="101"/>
    <n v="35.520000000000003"/>
    <x v="1976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s v="music"/>
    <x v="22"/>
    <n v="118"/>
    <n v="36.24"/>
    <x v="1977"/>
    <d v="2014-02-06T20:31:11"/>
    <x v="2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s v="music"/>
    <x v="15"/>
    <n v="118"/>
    <n v="443.75"/>
    <x v="1978"/>
    <d v="2011-11-02T08:00:00"/>
    <x v="6"/>
    <x v="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s v="music"/>
    <x v="12"/>
    <n v="148"/>
    <n v="50.66"/>
    <x v="1979"/>
    <d v="2015-10-27T04:59:00"/>
    <x v="4"/>
    <x v="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s v="music"/>
    <x v="14"/>
    <n v="44"/>
    <n v="253.14"/>
    <x v="1980"/>
    <d v="2017-04-09T11:49:54"/>
    <x v="5"/>
    <x v="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s v="food"/>
    <x v="40"/>
    <n v="10"/>
    <n v="53.55"/>
    <x v="1981"/>
    <d v="2015-03-19T18:15:30"/>
    <x v="4"/>
    <x v="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s v="theater"/>
    <x v="11"/>
    <n v="118"/>
    <n v="67.92"/>
    <x v="1982"/>
    <d v="2016-12-17T08:00:00"/>
    <x v="1"/>
    <x v="18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s v="theater"/>
    <x v="19"/>
    <n v="35"/>
    <n v="56.84"/>
    <x v="1983"/>
    <d v="2016-11-19T01:00:00"/>
    <x v="1"/>
    <x v="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s v="theater"/>
    <x v="9"/>
    <n v="4"/>
    <n v="65.11"/>
    <x v="1984"/>
    <d v="2016-02-08T00:17:00"/>
    <x v="4"/>
    <x v="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s v="music"/>
    <x v="13"/>
    <n v="293"/>
    <n v="73.13"/>
    <x v="1985"/>
    <d v="2014-02-06T19:00:48"/>
    <x v="2"/>
    <x v="0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s v="publishing"/>
    <x v="39"/>
    <n v="22"/>
    <n v="35.729999999999997"/>
    <x v="1986"/>
    <d v="2012-07-14T23:42:48"/>
    <x v="3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s v="music"/>
    <x v="15"/>
    <n v="250"/>
    <n v="67.31"/>
    <x v="1987"/>
    <d v="2016-07-21T00:13:06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s v="technology"/>
    <x v="1"/>
    <n v="2"/>
    <n v="116.53"/>
    <x v="1988"/>
    <d v="2016-10-14T15:25:34"/>
    <x v="1"/>
    <x v="0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s v="theater"/>
    <x v="11"/>
    <n v="24"/>
    <n v="45.84"/>
    <x v="1989"/>
    <d v="2014-10-26T18:29:26"/>
    <x v="2"/>
    <x v="2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s v="theater"/>
    <x v="9"/>
    <n v="11"/>
    <n v="217.38"/>
    <x v="1990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s v="music"/>
    <x v="20"/>
    <n v="144"/>
    <n v="22.74"/>
    <x v="1991"/>
    <d v="2015-04-15T22:59:00"/>
    <x v="4"/>
    <x v="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s v="film &amp; video"/>
    <x v="27"/>
    <n v="115"/>
    <n v="50.59"/>
    <x v="1992"/>
    <d v="2010-08-01T03:00:00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s v="theater"/>
    <x v="9"/>
    <n v="17"/>
    <n v="40.83"/>
    <x v="1993"/>
    <d v="2016-10-07T14:00:00"/>
    <x v="1"/>
    <x v="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s v="theater"/>
    <x v="11"/>
    <n v="114"/>
    <n v="74.349999999999994"/>
    <x v="1994"/>
    <d v="2015-08-07T17:00:00"/>
    <x v="4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s v="photography"/>
    <x v="3"/>
    <n v="7"/>
    <n v="213.38"/>
    <x v="1995"/>
    <d v="2015-04-01T01:01:30"/>
    <x v="4"/>
    <x v="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s v="technology"/>
    <x v="24"/>
    <n v="171"/>
    <n v="60.96"/>
    <x v="1996"/>
    <d v="2015-11-09T14:32:00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s v="technology"/>
    <x v="1"/>
    <n v="4"/>
    <n v="41.59"/>
    <x v="1997"/>
    <d v="2015-05-29T16:17:15"/>
    <x v="4"/>
    <x v="0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s v="theater"/>
    <x v="11"/>
    <n v="100"/>
    <n v="37.78"/>
    <x v="1998"/>
    <d v="2014-10-26T00:43:00"/>
    <x v="2"/>
    <x v="7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s v="film &amp; video"/>
    <x v="27"/>
    <n v="131"/>
    <n v="65.38"/>
    <x v="1999"/>
    <d v="2013-11-14T05:59:00"/>
    <x v="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s v="food"/>
    <x v="29"/>
    <n v="28"/>
    <n v="84.9"/>
    <x v="2000"/>
    <d v="2014-11-22T05:59:00"/>
    <x v="2"/>
    <x v="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s v="theater"/>
    <x v="11"/>
    <n v="16"/>
    <n v="188.56"/>
    <x v="2001"/>
    <d v="2015-07-19T05:23:11"/>
    <x v="4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s v="photography"/>
    <x v="3"/>
    <n v="48"/>
    <n v="94.28"/>
    <x v="2002"/>
    <d v="2015-06-27T21:59:00"/>
    <x v="4"/>
    <x v="0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s v="music"/>
    <x v="37"/>
    <n v="14"/>
    <n v="44.5"/>
    <x v="2003"/>
    <d v="2011-07-08T21:00:00"/>
    <x v="6"/>
    <x v="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s v="theater"/>
    <x v="11"/>
    <n v="102"/>
    <n v="40.24"/>
    <x v="2004"/>
    <d v="2016-05-28T21:44:00"/>
    <x v="1"/>
    <x v="3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s v="theater"/>
    <x v="11"/>
    <n v="109"/>
    <n v="34.409999999999997"/>
    <x v="2005"/>
    <d v="2016-06-02T22:00:00"/>
    <x v="1"/>
    <x v="4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s v="technology"/>
    <x v="1"/>
    <n v="112"/>
    <n v="35.130000000000003"/>
    <x v="2006"/>
    <d v="2014-12-19T01:53:04"/>
    <x v="2"/>
    <x v="0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s v="theater"/>
    <x v="11"/>
    <n v="211"/>
    <n v="29.07"/>
    <x v="2007"/>
    <d v="2015-05-08T20:05:00"/>
    <x v="4"/>
    <x v="3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s v="technology"/>
    <x v="1"/>
    <n v="17"/>
    <n v="52.41"/>
    <x v="2008"/>
    <d v="2016-09-28T22:24:55"/>
    <x v="1"/>
    <x v="0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s v="photography"/>
    <x v="3"/>
    <n v="111"/>
    <n v="38.86"/>
    <x v="2009"/>
    <d v="2014-07-24T18:51:44"/>
    <x v="2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s v="theater"/>
    <x v="11"/>
    <n v="101"/>
    <n v="45.11"/>
    <x v="2010"/>
    <d v="2017-01-18T12:01:58"/>
    <x v="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s v="theater"/>
    <x v="11"/>
    <n v="111"/>
    <n v="47.66"/>
    <x v="2011"/>
    <d v="2016-02-11T22:59:00"/>
    <x v="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s v="film &amp; video"/>
    <x v="16"/>
    <n v="167"/>
    <n v="59.46"/>
    <x v="2012"/>
    <d v="2015-04-28T00:00:00"/>
    <x v="4"/>
    <x v="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s v="music"/>
    <x v="12"/>
    <n v="111"/>
    <n v="43.71"/>
    <x v="2013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s v="theater"/>
    <x v="11"/>
    <n v="111"/>
    <n v="83.05"/>
    <x v="2014"/>
    <d v="2015-06-21T17:32:46"/>
    <x v="4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s v="theater"/>
    <x v="11"/>
    <n v="101"/>
    <n v="55.33"/>
    <x v="2015"/>
    <d v="2016-02-02T16:38:00"/>
    <x v="1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s v="technology"/>
    <x v="24"/>
    <n v="111"/>
    <n v="92.22"/>
    <x v="2016"/>
    <d v="2016-02-10T22:13:36"/>
    <x v="1"/>
    <x v="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s v="publishing"/>
    <x v="35"/>
    <n v="41"/>
    <n v="31.85"/>
    <x v="2017"/>
    <d v="2013-12-26T23:54:54"/>
    <x v="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s v="publishing"/>
    <x v="39"/>
    <n v="8"/>
    <n v="45.97"/>
    <x v="2018"/>
    <d v="2015-06-12T07:07:56"/>
    <x v="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s v="music"/>
    <x v="12"/>
    <n v="110"/>
    <n v="31.83"/>
    <x v="2019"/>
    <d v="2013-10-11T00:00:00"/>
    <x v="0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s v="film &amp; video"/>
    <x v="27"/>
    <n v="127"/>
    <n v="40.270000000000003"/>
    <x v="2020"/>
    <d v="2014-04-25T18:38:13"/>
    <x v="2"/>
    <x v="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s v="theater"/>
    <x v="11"/>
    <n v="110"/>
    <n v="50.02"/>
    <x v="2021"/>
    <d v="2014-10-02T14:21:00"/>
    <x v="2"/>
    <x v="1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s v="theater"/>
    <x v="11"/>
    <n v="110"/>
    <n v="91.67"/>
    <x v="2022"/>
    <d v="2015-02-26T00:35:10"/>
    <x v="4"/>
    <x v="5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s v="theater"/>
    <x v="11"/>
    <n v="103"/>
    <n v="23.87"/>
    <x v="2023"/>
    <d v="2016-12-01T17:39:42"/>
    <x v="1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s v="photography"/>
    <x v="3"/>
    <n v="5"/>
    <n v="109.07"/>
    <x v="2024"/>
    <d v="2015-02-05T16:11:18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s v="theater"/>
    <x v="11"/>
    <n v="109"/>
    <n v="41.92"/>
    <x v="2025"/>
    <d v="2015-07-07T17:30:33"/>
    <x v="4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s v="games"/>
    <x v="18"/>
    <n v="5"/>
    <n v="29.04"/>
    <x v="2026"/>
    <d v="2016-11-03T18:00:08"/>
    <x v="1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s v="theater"/>
    <x v="11"/>
    <n v="108"/>
    <n v="81.25"/>
    <x v="2027"/>
    <d v="2015-02-17T14:00:00"/>
    <x v="4"/>
    <x v="4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s v="theater"/>
    <x v="11"/>
    <n v="163"/>
    <n v="95.59"/>
    <x v="2028"/>
    <d v="2015-05-03T22:51:00"/>
    <x v="4"/>
    <x v="1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s v="theater"/>
    <x v="11"/>
    <n v="162"/>
    <n v="52.35"/>
    <x v="2029"/>
    <d v="2015-08-17T10:22:16"/>
    <x v="4"/>
    <x v="1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s v="theater"/>
    <x v="11"/>
    <n v="135"/>
    <n v="89.79"/>
    <x v="2030"/>
    <d v="2016-01-19T04:59:00"/>
    <x v="1"/>
    <x v="37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s v="theater"/>
    <x v="11"/>
    <n v="108"/>
    <n v="25.25"/>
    <x v="2031"/>
    <d v="2015-05-09T09:35:15"/>
    <x v="4"/>
    <x v="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s v="music"/>
    <x v="25"/>
    <n v="103"/>
    <n v="43.62"/>
    <x v="2032"/>
    <d v="2013-05-31T17:00:00"/>
    <x v="0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s v="music"/>
    <x v="15"/>
    <n v="161"/>
    <n v="76.86"/>
    <x v="2033"/>
    <d v="2015-04-11T04:06:32"/>
    <x v="4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s v="music"/>
    <x v="15"/>
    <n v="107"/>
    <n v="64.44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s v="theater"/>
    <x v="11"/>
    <n v="161"/>
    <n v="57.5"/>
    <x v="2035"/>
    <d v="2016-04-16T22:39:07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s v="theater"/>
    <x v="9"/>
    <n v="8"/>
    <n v="200.63"/>
    <x v="2036"/>
    <d v="2016-10-17T04:00:00"/>
    <x v="1"/>
    <x v="0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s v="theater"/>
    <x v="9"/>
    <n v="119"/>
    <n v="80.25"/>
    <x v="2037"/>
    <d v="2017-03-01T02:00:00"/>
    <x v="5"/>
    <x v="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s v="publishing"/>
    <x v="17"/>
    <n v="107"/>
    <n v="39.049999999999997"/>
    <x v="2038"/>
    <d v="2014-12-01T04:59:00"/>
    <x v="2"/>
    <x v="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s v="theater"/>
    <x v="11"/>
    <n v="106"/>
    <n v="23.1"/>
    <x v="2039"/>
    <d v="2015-04-01T20:17:48"/>
    <x v="4"/>
    <x v="1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s v="film &amp; video"/>
    <x v="27"/>
    <n v="106"/>
    <n v="40.78"/>
    <x v="2040"/>
    <d v="2014-01-22T21:39:59"/>
    <x v="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s v="theater"/>
    <x v="11"/>
    <n v="106"/>
    <n v="36.07"/>
    <x v="2041"/>
    <d v="2014-11-06T00:46:00"/>
    <x v="2"/>
    <x v="4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s v="photography"/>
    <x v="34"/>
    <n v="79"/>
    <n v="131.66999999999999"/>
    <x v="2042"/>
    <d v="2016-12-25T11:00:00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s v="theater"/>
    <x v="11"/>
    <n v="16"/>
    <n v="49.28"/>
    <x v="2043"/>
    <d v="2015-02-11T02:53:41"/>
    <x v="4"/>
    <x v="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s v="music"/>
    <x v="15"/>
    <n v="105"/>
    <n v="58.37"/>
    <x v="2044"/>
    <d v="2013-03-08T15:42: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s v="publishing"/>
    <x v="31"/>
    <n v="11"/>
    <n v="225"/>
    <x v="2045"/>
    <d v="2014-09-05T13:39:00"/>
    <x v="2"/>
    <x v="0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s v="music"/>
    <x v="33"/>
    <n v="11"/>
    <n v="56.25"/>
    <x v="2046"/>
    <d v="2012-11-18T00:00:00"/>
    <x v="3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s v="music"/>
    <x v="15"/>
    <n v="105"/>
    <n v="58.33"/>
    <x v="2047"/>
    <d v="2012-09-01T01:21:02"/>
    <x v="3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s v="theater"/>
    <x v="11"/>
    <n v="315"/>
    <n v="35.799999999999997"/>
    <x v="2048"/>
    <d v="2016-05-02T23:00:00"/>
    <x v="1"/>
    <x v="4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s v="film &amp; video"/>
    <x v="10"/>
    <n v="26"/>
    <n v="87.31"/>
    <x v="2049"/>
    <d v="2014-09-15T02:00:03"/>
    <x v="2"/>
    <x v="0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s v="technology"/>
    <x v="26"/>
    <n v="2"/>
    <n v="224.43"/>
    <x v="2050"/>
    <d v="2015-04-10T22:27:28"/>
    <x v="4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s v="theater"/>
    <x v="9"/>
    <n v="46"/>
    <n v="34.130000000000003"/>
    <x v="2051"/>
    <d v="2017-04-07T17:35:34"/>
    <x v="5"/>
    <x v="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s v="theater"/>
    <x v="11"/>
    <n v="105"/>
    <n v="54.14"/>
    <x v="2052"/>
    <d v="2015-06-25T18:07:39"/>
    <x v="4"/>
    <x v="1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s v="film &amp; video"/>
    <x v="27"/>
    <n v="393"/>
    <n v="60.38"/>
    <x v="2053"/>
    <d v="2012-05-21T02:59:00"/>
    <x v="3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s v="theater"/>
    <x v="11"/>
    <n v="104"/>
    <n v="55.89"/>
    <x v="2054"/>
    <d v="2014-06-01T03:59:00"/>
    <x v="2"/>
    <x v="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s v="theater"/>
    <x v="11"/>
    <n v="130"/>
    <n v="86.94"/>
    <x v="2055"/>
    <d v="2017-01-11T05:00:00"/>
    <x v="1"/>
    <x v="1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s v="publishing"/>
    <x v="17"/>
    <n v="130"/>
    <n v="24.42"/>
    <x v="2056"/>
    <d v="2016-06-11T19:22:59"/>
    <x v="1"/>
    <x v="0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s v="music"/>
    <x v="15"/>
    <n v="104"/>
    <n v="53.83"/>
    <x v="2057"/>
    <d v="2009-12-01T17:00:00"/>
    <x v="8"/>
    <x v="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s v="technology"/>
    <x v="0"/>
    <n v="312"/>
    <n v="91.76"/>
    <x v="2058"/>
    <d v="2010-07-02T23:00:00"/>
    <x v="7"/>
    <x v="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s v="theater"/>
    <x v="11"/>
    <n v="104"/>
    <n v="34.6"/>
    <x v="2059"/>
    <d v="2015-06-18T11:04:01"/>
    <x v="4"/>
    <x v="1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s v="food"/>
    <x v="7"/>
    <n v="21"/>
    <n v="25.49"/>
    <x v="2060"/>
    <d v="2017-03-26T20:14:45"/>
    <x v="5"/>
    <x v="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s v="music"/>
    <x v="15"/>
    <n v="104"/>
    <n v="77.75"/>
    <x v="2061"/>
    <d v="2013-10-16T00:04:5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s v="music"/>
    <x v="12"/>
    <n v="104"/>
    <n v="62.12"/>
    <x v="2062"/>
    <d v="2011-09-08T04:54:18"/>
    <x v="6"/>
    <x v="0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s v="theater"/>
    <x v="9"/>
    <n v="0"/>
    <n v="775"/>
    <x v="2063"/>
    <d v="2016-07-02T15:35:23"/>
    <x v="1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s v="publishing"/>
    <x v="17"/>
    <n v="111"/>
    <n v="67.39"/>
    <x v="2064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s v="theater"/>
    <x v="19"/>
    <n v="129"/>
    <n v="64.459999999999994"/>
    <x v="2065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s v="technology"/>
    <x v="1"/>
    <n v="17"/>
    <n v="110.29"/>
    <x v="2066"/>
    <d v="2015-08-11T00:12:06"/>
    <x v="4"/>
    <x v="0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s v="games"/>
    <x v="5"/>
    <n v="154"/>
    <n v="48.06"/>
    <x v="2067"/>
    <d v="2015-02-04T04:00:00"/>
    <x v="4"/>
    <x v="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s v="music"/>
    <x v="12"/>
    <n v="102"/>
    <n v="66.83"/>
    <x v="2068"/>
    <d v="2012-12-22T21:30:32"/>
    <x v="3"/>
    <x v="0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s v="theater"/>
    <x v="11"/>
    <n v="102"/>
    <n v="69.819999999999993"/>
    <x v="2069"/>
    <d v="2014-07-10T18:35:45"/>
    <x v="2"/>
    <x v="24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s v="theater"/>
    <x v="19"/>
    <n v="102"/>
    <n v="59.04"/>
    <x v="2070"/>
    <d v="2014-05-19T05:00:00"/>
    <x v="2"/>
    <x v="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s v="film &amp; video"/>
    <x v="8"/>
    <n v="256"/>
    <n v="69.77"/>
    <x v="2071"/>
    <d v="2012-09-06T17:01:40"/>
    <x v="3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s v="theater"/>
    <x v="11"/>
    <n v="153"/>
    <n v="109.57"/>
    <x v="2072"/>
    <d v="2016-06-13T17:00:00"/>
    <x v="1"/>
    <x v="15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s v="photography"/>
    <x v="3"/>
    <n v="15"/>
    <n v="63.88"/>
    <x v="2073"/>
    <d v="2015-04-04T14:43:57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s v="theater"/>
    <x v="11"/>
    <n v="153"/>
    <n v="41.41"/>
    <x v="2074"/>
    <d v="2014-07-23T03:59:00"/>
    <x v="2"/>
    <x v="35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s v="technology"/>
    <x v="1"/>
    <n v="3"/>
    <n v="84.94"/>
    <x v="2075"/>
    <d v="2014-11-09T18:47:59"/>
    <x v="2"/>
    <x v="0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s v="theater"/>
    <x v="11"/>
    <n v="102"/>
    <n v="61.1"/>
    <x v="2076"/>
    <d v="2014-05-22T22:07:00"/>
    <x v="2"/>
    <x v="3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s v="publishing"/>
    <x v="31"/>
    <n v="20"/>
    <n v="109.07"/>
    <x v="2077"/>
    <d v="2016-11-15T18:13:22"/>
    <x v="1"/>
    <x v="0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s v="theater"/>
    <x v="11"/>
    <n v="102"/>
    <n v="152.5"/>
    <x v="2078"/>
    <d v="2016-06-05T13:59:50"/>
    <x v="1"/>
    <x v="37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s v="music"/>
    <x v="15"/>
    <n v="101"/>
    <n v="76.05"/>
    <x v="2079"/>
    <d v="2011-06-11T03:00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s v="theater"/>
    <x v="11"/>
    <n v="101"/>
    <n v="56.33"/>
    <x v="2080"/>
    <d v="2016-07-15T19:34:32"/>
    <x v="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s v="music"/>
    <x v="33"/>
    <n v="30"/>
    <n v="50.67"/>
    <x v="2081"/>
    <d v="2014-05-04T06:00:00"/>
    <x v="2"/>
    <x v="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s v="theater"/>
    <x v="11"/>
    <n v="101"/>
    <n v="79.89"/>
    <x v="2082"/>
    <d v="2014-11-07T18:30:00"/>
    <x v="2"/>
    <x v="35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s v="music"/>
    <x v="12"/>
    <n v="101"/>
    <n v="38.85"/>
    <x v="2083"/>
    <d v="2012-05-23T15:29:04"/>
    <x v="3"/>
    <x v="0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s v="film &amp; video"/>
    <x v="8"/>
    <n v="101"/>
    <n v="215.86"/>
    <x v="2084"/>
    <d v="2012-02-15T15:37:15"/>
    <x v="3"/>
    <x v="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s v="film &amp; video"/>
    <x v="16"/>
    <n v="101"/>
    <n v="41.94"/>
    <x v="2085"/>
    <d v="2014-11-04T18:33:42"/>
    <x v="2"/>
    <x v="0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s v="theater"/>
    <x v="11"/>
    <n v="101"/>
    <n v="35.950000000000003"/>
    <x v="2086"/>
    <d v="2015-09-11T18:19:55"/>
    <x v="4"/>
    <x v="26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s v="theater"/>
    <x v="11"/>
    <n v="101"/>
    <n v="75.5"/>
    <x v="2087"/>
    <d v="2014-07-02T03:59:00"/>
    <x v="2"/>
    <x v="48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s v="music"/>
    <x v="15"/>
    <n v="116"/>
    <n v="48.71"/>
    <x v="2088"/>
    <d v="2017-02-03T04:11:00"/>
    <x v="5"/>
    <x v="0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s v="theater"/>
    <x v="9"/>
    <n v="15"/>
    <n v="30.12"/>
    <x v="2089"/>
    <d v="2015-10-09T15:38:43"/>
    <x v="4"/>
    <x v="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s v="film &amp; video"/>
    <x v="27"/>
    <n v="126"/>
    <n v="71.709999999999994"/>
    <x v="2090"/>
    <d v="2011-09-23T03:00:37"/>
    <x v="6"/>
    <x v="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s v="theater"/>
    <x v="11"/>
    <n v="100"/>
    <n v="38.590000000000003"/>
    <x v="2091"/>
    <d v="2015-06-04T12:59:53"/>
    <x v="4"/>
    <x v="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s v="music"/>
    <x v="15"/>
    <n v="125"/>
    <n v="44.21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s v="music"/>
    <x v="15"/>
    <n v="100"/>
    <n v="46.95"/>
    <x v="2093"/>
    <d v="2011-10-14T23:00:00"/>
    <x v="6"/>
    <x v="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s v="music"/>
    <x v="15"/>
    <n v="100"/>
    <n v="107.21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s v="music"/>
    <x v="12"/>
    <n v="100"/>
    <n v="39.49"/>
    <x v="2095"/>
    <d v="2012-05-27T01:59:57"/>
    <x v="3"/>
    <x v="0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s v="theater"/>
    <x v="11"/>
    <n v="100"/>
    <n v="40.549999999999997"/>
    <x v="2096"/>
    <d v="2016-04-30T17:36:17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s v="theater"/>
    <x v="19"/>
    <n v="15"/>
    <n v="150"/>
    <x v="2097"/>
    <d v="2014-07-03T04:07:58"/>
    <x v="2"/>
    <x v="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s v="theater"/>
    <x v="9"/>
    <n v="100"/>
    <n v="51.72"/>
    <x v="2098"/>
    <d v="2016-10-14T21:10:47"/>
    <x v="1"/>
    <x v="0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s v="theater"/>
    <x v="11"/>
    <n v="100"/>
    <n v="51.72"/>
    <x v="2099"/>
    <d v="2014-07-02T15:29:12"/>
    <x v="2"/>
    <x v="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s v="theater"/>
    <x v="11"/>
    <n v="100"/>
    <n v="51.72"/>
    <x v="2100"/>
    <d v="2014-08-17T05:11:00"/>
    <x v="2"/>
    <x v="13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s v="theater"/>
    <x v="11"/>
    <n v="100"/>
    <n v="33.33"/>
    <x v="2101"/>
    <d v="2014-07-30T11:18:30"/>
    <x v="2"/>
    <x v="37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s v="theater"/>
    <x v="19"/>
    <n v="100"/>
    <n v="55.56"/>
    <x v="2102"/>
    <d v="2016-05-29T00:36:00"/>
    <x v="1"/>
    <x v="0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s v="music"/>
    <x v="20"/>
    <n v="103"/>
    <n v="31.91"/>
    <x v="2103"/>
    <d v="2016-07-24T03:00:17"/>
    <x v="1"/>
    <x v="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s v="theater"/>
    <x v="11"/>
    <n v="125"/>
    <n v="50"/>
    <x v="2104"/>
    <d v="2017-01-17T21:10:36"/>
    <x v="1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s v="games"/>
    <x v="18"/>
    <n v="3"/>
    <n v="17.989999999999998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s v="technology"/>
    <x v="1"/>
    <n v="15"/>
    <n v="47.94"/>
    <x v="2106"/>
    <d v="2014-11-30T22:42:02"/>
    <x v="2"/>
    <x v="0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s v="film &amp; video"/>
    <x v="27"/>
    <n v="198"/>
    <n v="53.04"/>
    <x v="2107"/>
    <d v="2012-07-14T03:02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s v="technology"/>
    <x v="1"/>
    <n v="1"/>
    <n v="61.29"/>
    <x v="2108"/>
    <d v="2015-02-07T18:26:21"/>
    <x v="4"/>
    <x v="0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s v="technology"/>
    <x v="4"/>
    <n v="137"/>
    <n v="34.9"/>
    <x v="2109"/>
    <d v="2016-05-29T01:28:59"/>
    <x v="1"/>
    <x v="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s v="music"/>
    <x v="37"/>
    <n v="29"/>
    <n v="61.04"/>
    <x v="2110"/>
    <d v="2011-09-28T17:30:08"/>
    <x v="6"/>
    <x v="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s v="film &amp; video"/>
    <x v="10"/>
    <n v="42"/>
    <n v="77.11"/>
    <x v="2111"/>
    <d v="2015-10-10T21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s v="theater"/>
    <x v="11"/>
    <n v="49"/>
    <n v="47.26"/>
    <x v="2112"/>
    <d v="2016-11-14T12:14:02"/>
    <x v="1"/>
    <x v="26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s v="technology"/>
    <x v="26"/>
    <n v="1"/>
    <n v="292.2"/>
    <x v="2113"/>
    <d v="2015-06-15T22:06:20"/>
    <x v="4"/>
    <x v="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s v="theater"/>
    <x v="19"/>
    <n v="146"/>
    <n v="38.42"/>
    <x v="2114"/>
    <d v="2016-05-18T00:00:00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s v="games"/>
    <x v="28"/>
    <n v="8"/>
    <n v="90.94"/>
    <x v="2115"/>
    <d v="2017-03-08T07:30:00"/>
    <x v="5"/>
    <x v="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s v="film &amp; video"/>
    <x v="8"/>
    <n v="146"/>
    <n v="40.42"/>
    <x v="2116"/>
    <d v="2010-04-23T03:51:00"/>
    <x v="7"/>
    <x v="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s v="music"/>
    <x v="12"/>
    <n v="145"/>
    <n v="68.81"/>
    <x v="2117"/>
    <d v="2016-02-01T18:00:00"/>
    <x v="4"/>
    <x v="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s v="games"/>
    <x v="28"/>
    <n v="14"/>
    <n v="110.62"/>
    <x v="2118"/>
    <d v="2017-01-01T02:46:11"/>
    <x v="1"/>
    <x v="0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s v="theater"/>
    <x v="11"/>
    <n v="120"/>
    <n v="31.93"/>
    <x v="2119"/>
    <d v="2014-06-20T09:54:09"/>
    <x v="2"/>
    <x v="1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s v="music"/>
    <x v="15"/>
    <n v="180"/>
    <n v="43.52"/>
    <x v="2120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s v="technology"/>
    <x v="4"/>
    <n v="956"/>
    <n v="27.58"/>
    <x v="2121"/>
    <d v="2016-11-09T20:26:48"/>
    <x v="1"/>
    <x v="0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s v="games"/>
    <x v="18"/>
    <n v="0"/>
    <n v="71.55"/>
    <x v="2122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s v="film &amp; video"/>
    <x v="8"/>
    <n v="102"/>
    <n v="68.099999999999994"/>
    <x v="2123"/>
    <d v="2014-10-17T12:00:00"/>
    <x v="2"/>
    <x v="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s v="photography"/>
    <x v="36"/>
    <n v="4"/>
    <n v="88.69"/>
    <x v="2124"/>
    <d v="2016-09-02T07:00:00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s v="photography"/>
    <x v="3"/>
    <n v="26"/>
    <n v="59.04"/>
    <x v="2125"/>
    <d v="2016-09-15T14:49:0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s v="technology"/>
    <x v="26"/>
    <n v="37"/>
    <n v="64.36"/>
    <x v="2126"/>
    <d v="2014-10-19T16:26:12"/>
    <x v="2"/>
    <x v="0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s v="music"/>
    <x v="25"/>
    <n v="156"/>
    <n v="54.15"/>
    <x v="2127"/>
    <d v="2014-11-18T00:24:52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s v="music"/>
    <x v="14"/>
    <n v="12"/>
    <n v="61.09"/>
    <x v="2128"/>
    <d v="2017-04-10T01:00:00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s v="publishing"/>
    <x v="39"/>
    <n v="26"/>
    <n v="93.67"/>
    <x v="2129"/>
    <d v="2014-08-25T23:28:26"/>
    <x v="2"/>
    <x v="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s v="technology"/>
    <x v="1"/>
    <n v="28"/>
    <n v="58.42"/>
    <x v="2130"/>
    <d v="2016-01-17T18:01:01"/>
    <x v="4"/>
    <x v="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s v="theater"/>
    <x v="11"/>
    <n v="117"/>
    <n v="70"/>
    <x v="2131"/>
    <d v="2014-12-01T19:09:00"/>
    <x v="2"/>
    <x v="47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s v="technology"/>
    <x v="6"/>
    <n v="47"/>
    <n v="34.1"/>
    <x v="2132"/>
    <d v="2017-01-27T18:29:51"/>
    <x v="1"/>
    <x v="0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s v="music"/>
    <x v="14"/>
    <n v="43"/>
    <n v="34.020000000000003"/>
    <x v="2133"/>
    <d v="2016-04-21T04:00:00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s v="theater"/>
    <x v="11"/>
    <n v="100"/>
    <n v="41.03"/>
    <x v="2134"/>
    <d v="2015-09-15T10:06:00"/>
    <x v="4"/>
    <x v="32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s v="music"/>
    <x v="15"/>
    <n v="107"/>
    <n v="36.61"/>
    <x v="2135"/>
    <d v="2012-06-25T16:24:00"/>
    <x v="3"/>
    <x v="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s v="music"/>
    <x v="15"/>
    <n v="185"/>
    <n v="115.83"/>
    <x v="2136"/>
    <d v="2016-01-14T04:11:26"/>
    <x v="4"/>
    <x v="0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s v="technology"/>
    <x v="1"/>
    <n v="5"/>
    <n v="115.75"/>
    <x v="2137"/>
    <d v="2015-11-05T03:10:40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s v="film &amp; video"/>
    <x v="21"/>
    <n v="6"/>
    <n v="106.69"/>
    <x v="2138"/>
    <d v="2015-06-11T02:00:00"/>
    <x v="4"/>
    <x v="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s v="theater"/>
    <x v="11"/>
    <n v="12"/>
    <n v="81.41"/>
    <x v="2139"/>
    <d v="2015-04-09T23:31:11"/>
    <x v="4"/>
    <x v="32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s v="theater"/>
    <x v="11"/>
    <n v="138"/>
    <n v="81.290000000000006"/>
    <x v="2140"/>
    <d v="2015-06-11T16:12:17"/>
    <x v="4"/>
    <x v="1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s v="music"/>
    <x v="33"/>
    <n v="15"/>
    <n v="46.03"/>
    <x v="2141"/>
    <d v="2013-03-22T22:15:45"/>
    <x v="0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s v="music"/>
    <x v="22"/>
    <n v="137"/>
    <n v="40.42"/>
    <x v="2142"/>
    <d v="2011-10-16T22:03:00"/>
    <x v="6"/>
    <x v="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s v="theater"/>
    <x v="9"/>
    <n v="458"/>
    <n v="23.28"/>
    <x v="2143"/>
    <d v="2014-10-03T11:29:32"/>
    <x v="2"/>
    <x v="0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s v="music"/>
    <x v="15"/>
    <n v="114"/>
    <n v="80.59"/>
    <x v="2144"/>
    <d v="2013-11-01T15:03:46"/>
    <x v="0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s v="film &amp; video"/>
    <x v="27"/>
    <n v="105"/>
    <n v="27.9"/>
    <x v="2145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s v="technology"/>
    <x v="26"/>
    <n v="1"/>
    <n v="68.3"/>
    <x v="2146"/>
    <d v="2016-12-02T23:36:43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s v="music"/>
    <x v="13"/>
    <n v="103"/>
    <n v="50.59"/>
    <x v="2147"/>
    <d v="2016-12-12T17:34:40"/>
    <x v="1"/>
    <x v="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s v="theater"/>
    <x v="11"/>
    <n v="171"/>
    <n v="68.25"/>
    <x v="2148"/>
    <d v="2016-07-09T04:00:00"/>
    <x v="1"/>
    <x v="32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s v="music"/>
    <x v="12"/>
    <n v="114"/>
    <n v="29.02"/>
    <x v="2149"/>
    <d v="2011-02-08T10:18:49"/>
    <x v="6"/>
    <x v="0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s v="theater"/>
    <x v="11"/>
    <n v="27"/>
    <n v="68.099999999999994"/>
    <x v="2150"/>
    <d v="2015-10-29T15:06:47"/>
    <x v="4"/>
    <x v="32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s v="music"/>
    <x v="25"/>
    <n v="109"/>
    <n v="75.61"/>
    <x v="2151"/>
    <d v="2015-05-01T13:59:00"/>
    <x v="4"/>
    <x v="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s v="music"/>
    <x v="12"/>
    <n v="136"/>
    <n v="35.79"/>
    <x v="2152"/>
    <d v="2011-05-05T20:50:48"/>
    <x v="6"/>
    <x v="0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s v="theater"/>
    <x v="11"/>
    <n v="170"/>
    <n v="64.760000000000005"/>
    <x v="2153"/>
    <d v="2015-01-30T23:02:10"/>
    <x v="4"/>
    <x v="2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s v="music"/>
    <x v="33"/>
    <n v="68"/>
    <n v="46.59"/>
    <x v="2154"/>
    <d v="2013-12-19T18:56:00"/>
    <x v="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s v="music"/>
    <x v="12"/>
    <n v="135"/>
    <n v="51.96"/>
    <x v="2155"/>
    <d v="2012-11-27T12:00:00"/>
    <x v="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s v="film &amp; video"/>
    <x v="27"/>
    <n v="2702"/>
    <n v="38.6"/>
    <x v="2156"/>
    <d v="2016-09-01T17:32:01"/>
    <x v="1"/>
    <x v="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s v="music"/>
    <x v="12"/>
    <n v="135"/>
    <n v="79.180000000000007"/>
    <x v="2157"/>
    <d v="2011-07-24T20:08:56"/>
    <x v="6"/>
    <x v="0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s v="food"/>
    <x v="29"/>
    <n v="41"/>
    <n v="84.06"/>
    <x v="2158"/>
    <d v="2015-01-19T02:39:50"/>
    <x v="2"/>
    <x v="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s v="music"/>
    <x v="20"/>
    <n v="122"/>
    <n v="28.55"/>
    <x v="2159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s v="publishing"/>
    <x v="17"/>
    <n v="134"/>
    <n v="31.81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s v="theater"/>
    <x v="11"/>
    <n v="9"/>
    <n v="222.5"/>
    <x v="2161"/>
    <d v="2016-12-21T17:03:14"/>
    <x v="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s v="technology"/>
    <x v="4"/>
    <n v="3"/>
    <n v="133.30000000000001"/>
    <x v="2162"/>
    <d v="2015-04-18T01:40:10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s v="technology"/>
    <x v="1"/>
    <n v="9"/>
    <n v="30.27"/>
    <x v="2163"/>
    <d v="2016-04-26T06:55:00"/>
    <x v="1"/>
    <x v="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s v="photography"/>
    <x v="3"/>
    <n v="111"/>
    <n v="25.58"/>
    <x v="2164"/>
    <d v="2015-06-10T15:04:31"/>
    <x v="4"/>
    <x v="0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s v="theater"/>
    <x v="11"/>
    <n v="116"/>
    <n v="44.33"/>
    <x v="2165"/>
    <d v="2015-06-21T21:20:00"/>
    <x v="4"/>
    <x v="1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s v="theater"/>
    <x v="11"/>
    <n v="133"/>
    <n v="42.9"/>
    <x v="2166"/>
    <d v="2015-01-04T13:16:06"/>
    <x v="2"/>
    <x v="27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s v="theater"/>
    <x v="19"/>
    <n v="106"/>
    <n v="47.43"/>
    <x v="2167"/>
    <d v="2015-08-02T19:31:29"/>
    <x v="4"/>
    <x v="0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s v="theater"/>
    <x v="19"/>
    <n v="133"/>
    <n v="120.55"/>
    <x v="2168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s v="theater"/>
    <x v="9"/>
    <n v="17"/>
    <n v="66.099999999999994"/>
    <x v="2169"/>
    <d v="2016-05-04T23:00:50"/>
    <x v="1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s v="music"/>
    <x v="22"/>
    <n v="120"/>
    <n v="38.79"/>
    <x v="2170"/>
    <d v="2012-04-18T21:22:40"/>
    <x v="3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s v="theater"/>
    <x v="11"/>
    <n v="105"/>
    <n v="47"/>
    <x v="2171"/>
    <d v="2015-02-12T07:00:00"/>
    <x v="4"/>
    <x v="3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s v="theater"/>
    <x v="11"/>
    <n v="44"/>
    <n v="57.17"/>
    <x v="2172"/>
    <d v="2015-10-04T15:45:46"/>
    <x v="4"/>
    <x v="27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s v="theater"/>
    <x v="11"/>
    <n v="131"/>
    <n v="50.46"/>
    <x v="2173"/>
    <d v="2016-05-04T03:59:00"/>
    <x v="1"/>
    <x v="18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s v="technology"/>
    <x v="1"/>
    <n v="7"/>
    <n v="6.5"/>
    <x v="2174"/>
    <d v="2016-12-22T09:01:03"/>
    <x v="1"/>
    <x v="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s v="theater"/>
    <x v="11"/>
    <n v="1"/>
    <n v="217.5"/>
    <x v="2175"/>
    <d v="2016-07-22T18:55:32"/>
    <x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s v="music"/>
    <x v="14"/>
    <n v="65"/>
    <n v="118.36"/>
    <x v="2176"/>
    <d v="2015-02-16T03:21:13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s v="music"/>
    <x v="15"/>
    <n v="100"/>
    <n v="50.04"/>
    <x v="2177"/>
    <d v="2014-07-28T01:00:00"/>
    <x v="2"/>
    <x v="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s v="film &amp; video"/>
    <x v="10"/>
    <n v="16"/>
    <n v="76.47"/>
    <x v="2178"/>
    <d v="2015-10-06T15:10:22"/>
    <x v="4"/>
    <x v="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s v="theater"/>
    <x v="11"/>
    <n v="104"/>
    <n v="52"/>
    <x v="2179"/>
    <d v="2012-12-07T02:00:00"/>
    <x v="3"/>
    <x v="5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s v="film &amp; video"/>
    <x v="10"/>
    <n v="6"/>
    <n v="49.88"/>
    <x v="2180"/>
    <d v="2014-08-29T18:40:11"/>
    <x v="2"/>
    <x v="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s v="theater"/>
    <x v="9"/>
    <n v="9"/>
    <n v="64.8"/>
    <x v="2181"/>
    <d v="2016-08-19T02:27:20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s v="theater"/>
    <x v="11"/>
    <n v="123"/>
    <n v="43.2"/>
    <x v="2182"/>
    <d v="2016-08-13T06:59:00"/>
    <x v="1"/>
    <x v="14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s v="film &amp; video"/>
    <x v="21"/>
    <n v="11"/>
    <n v="46.18"/>
    <x v="2183"/>
    <d v="2015-05-31T03:40:2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s v="theater"/>
    <x v="9"/>
    <n v="143"/>
    <n v="51.6"/>
    <x v="2184"/>
    <d v="2017-03-03T11:01:32"/>
    <x v="5"/>
    <x v="0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s v="music"/>
    <x v="33"/>
    <n v="41"/>
    <n v="28.58"/>
    <x v="2185"/>
    <d v="2013-02-04T11:55:27"/>
    <x v="0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s v="music"/>
    <x v="12"/>
    <n v="171"/>
    <n v="31.34"/>
    <x v="2186"/>
    <d v="2012-08-12T16:35:45"/>
    <x v="3"/>
    <x v="0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s v="film &amp; video"/>
    <x v="8"/>
    <n v="128"/>
    <n v="183.29"/>
    <x v="2187"/>
    <d v="2015-06-18T23:33:17"/>
    <x v="4"/>
    <x v="0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s v="theater"/>
    <x v="19"/>
    <n v="128"/>
    <n v="37.65"/>
    <x v="2188"/>
    <d v="2014-10-13T04:59:00"/>
    <x v="2"/>
    <x v="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s v="theater"/>
    <x v="11"/>
    <n v="128"/>
    <n v="49.23"/>
    <x v="2189"/>
    <d v="2016-06-30T15:42:14"/>
    <x v="1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s v="theater"/>
    <x v="19"/>
    <n v="36"/>
    <n v="127.6"/>
    <x v="2190"/>
    <d v="2016-04-20T21:11:16"/>
    <x v="1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s v="theater"/>
    <x v="11"/>
    <n v="128"/>
    <n v="47.22"/>
    <x v="2191"/>
    <d v="2016-04-13T19:15:24"/>
    <x v="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s v="music"/>
    <x v="15"/>
    <n v="127"/>
    <n v="45.46"/>
    <x v="2192"/>
    <d v="2011-05-31T18:04:00"/>
    <x v="6"/>
    <x v="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s v="food"/>
    <x v="7"/>
    <n v="212"/>
    <n v="13.54"/>
    <x v="2193"/>
    <d v="2014-05-29T17:50:00"/>
    <x v="2"/>
    <x v="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s v="theater"/>
    <x v="9"/>
    <n v="127"/>
    <n v="50.88"/>
    <x v="2194"/>
    <d v="2015-09-11T01:04:19"/>
    <x v="4"/>
    <x v="0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s v="music"/>
    <x v="12"/>
    <n v="127"/>
    <n v="48.85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s v="music"/>
    <x v="12"/>
    <n v="180"/>
    <n v="26.27"/>
    <x v="2196"/>
    <d v="2012-09-23T17:15:48"/>
    <x v="3"/>
    <x v="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s v="theater"/>
    <x v="11"/>
    <n v="105"/>
    <n v="39.380000000000003"/>
    <x v="2197"/>
    <d v="2015-08-31T17:31:15"/>
    <x v="4"/>
    <x v="26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s v="theater"/>
    <x v="11"/>
    <n v="126"/>
    <n v="74.12"/>
    <x v="2198"/>
    <d v="2014-09-19T00:00:00"/>
    <x v="2"/>
    <x v="2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s v="theater"/>
    <x v="11"/>
    <n v="126"/>
    <n v="25.69"/>
    <x v="2199"/>
    <d v="2016-09-25T08:46:48"/>
    <x v="1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s v="theater"/>
    <x v="11"/>
    <n v="105"/>
    <n v="139.56"/>
    <x v="2200"/>
    <d v="2016-02-20T02:45:35"/>
    <x v="1"/>
    <x v="4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s v="music"/>
    <x v="12"/>
    <n v="114"/>
    <n v="65.84"/>
    <x v="2201"/>
    <d v="2012-05-01T17:00:03"/>
    <x v="3"/>
    <x v="0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s v="film &amp; video"/>
    <x v="23"/>
    <n v="2"/>
    <n v="113.64"/>
    <x v="2202"/>
    <d v="2011-09-24T17:02:33"/>
    <x v="6"/>
    <x v="0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s v="theater"/>
    <x v="11"/>
    <n v="100"/>
    <n v="62.5"/>
    <x v="2203"/>
    <d v="2014-06-28T14:09:34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s v="theater"/>
    <x v="11"/>
    <n v="104"/>
    <n v="59.52"/>
    <x v="2204"/>
    <d v="2015-10-30T14:00:12"/>
    <x v="4"/>
    <x v="1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s v="theater"/>
    <x v="11"/>
    <n v="156"/>
    <n v="51.92"/>
    <x v="2205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s v="technology"/>
    <x v="26"/>
    <n v="12"/>
    <n v="49.8"/>
    <x v="2206"/>
    <d v="2016-06-17T23:00:00"/>
    <x v="1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s v="theater"/>
    <x v="11"/>
    <n v="104"/>
    <n v="27.07"/>
    <x v="2207"/>
    <d v="2015-02-21T22:05:25"/>
    <x v="4"/>
    <x v="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s v="theater"/>
    <x v="19"/>
    <n v="5"/>
    <n v="88.64"/>
    <x v="2208"/>
    <d v="2016-12-08T16:15:52"/>
    <x v="1"/>
    <x v="0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s v="film &amp; video"/>
    <x v="16"/>
    <n v="145"/>
    <n v="56.14"/>
    <x v="2209"/>
    <d v="2015-07-20T19:35:34"/>
    <x v="4"/>
    <x v="0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s v="theater"/>
    <x v="11"/>
    <n v="4"/>
    <n v="175"/>
    <x v="2210"/>
    <d v="2016-07-17T04:19:09"/>
    <x v="1"/>
    <x v="2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s v="music"/>
    <x v="12"/>
    <n v="102"/>
    <n v="42.24"/>
    <x v="2211"/>
    <d v="2014-11-12T22:45:38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s v="theater"/>
    <x v="11"/>
    <n v="175"/>
    <n v="68.06"/>
    <x v="2212"/>
    <d v="2015-01-24T04:59:00"/>
    <x v="2"/>
    <x v="26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s v="food"/>
    <x v="29"/>
    <n v="0"/>
    <n v="306"/>
    <x v="2213"/>
    <d v="2015-10-05T06:39:46"/>
    <x v="4"/>
    <x v="0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s v="theater"/>
    <x v="11"/>
    <n v="163"/>
    <n v="58.1"/>
    <x v="2214"/>
    <d v="2011-05-03T03:59:00"/>
    <x v="6"/>
    <x v="1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s v="theater"/>
    <x v="11"/>
    <n v="122"/>
    <n v="60.9"/>
    <x v="2215"/>
    <d v="2015-03-01T06:59:00"/>
    <x v="4"/>
    <x v="32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s v="theater"/>
    <x v="11"/>
    <n v="180"/>
    <n v="43.5"/>
    <x v="2216"/>
    <d v="2014-11-17T07:59:00"/>
    <x v="2"/>
    <x v="2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s v="food"/>
    <x v="29"/>
    <n v="2"/>
    <n v="202.83"/>
    <x v="2217"/>
    <d v="2015-12-30T16:12:33"/>
    <x v="4"/>
    <x v="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s v="games"/>
    <x v="28"/>
    <n v="5"/>
    <n v="71.59"/>
    <x v="2218"/>
    <d v="2015-12-15T07:59:00"/>
    <x v="4"/>
    <x v="0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s v="theater"/>
    <x v="11"/>
    <n v="124"/>
    <n v="45.04"/>
    <x v="2219"/>
    <d v="2015-02-03T04:27:00"/>
    <x v="4"/>
    <x v="3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s v="music"/>
    <x v="15"/>
    <n v="101"/>
    <n v="52.83"/>
    <x v="2220"/>
    <d v="2014-01-01T05:26:00"/>
    <x v="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s v="film &amp; video"/>
    <x v="8"/>
    <n v="120"/>
    <n v="48.09"/>
    <x v="2221"/>
    <d v="2014-02-08T09:30:3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s v="music"/>
    <x v="33"/>
    <n v="24"/>
    <n v="109.18"/>
    <x v="2222"/>
    <d v="2009-12-01T04:59:00"/>
    <x v="8"/>
    <x v="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s v="music"/>
    <x v="20"/>
    <n v="100"/>
    <n v="50"/>
    <x v="2223"/>
    <d v="2015-11-25T14:57:11"/>
    <x v="4"/>
    <x v="0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s v="music"/>
    <x v="22"/>
    <n v="100"/>
    <n v="42.86"/>
    <x v="2224"/>
    <d v="2011-06-14T00:35:27"/>
    <x v="6"/>
    <x v="0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s v="theater"/>
    <x v="11"/>
    <n v="100"/>
    <n v="31.58"/>
    <x v="2225"/>
    <d v="2014-07-24T07:00:00"/>
    <x v="2"/>
    <x v="1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s v="theater"/>
    <x v="11"/>
    <n v="120"/>
    <n v="66.67"/>
    <x v="2226"/>
    <d v="2015-02-17T04:59:00"/>
    <x v="4"/>
    <x v="4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s v="music"/>
    <x v="12"/>
    <n v="133"/>
    <n v="28.57"/>
    <x v="2227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s v="theater"/>
    <x v="11"/>
    <n v="141"/>
    <n v="52.17"/>
    <x v="2228"/>
    <d v="2016-03-14T00:12:53"/>
    <x v="1"/>
    <x v="13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s v="theater"/>
    <x v="11"/>
    <n v="171"/>
    <n v="52.17"/>
    <x v="2229"/>
    <d v="2016-04-13T13:18:00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s v="theater"/>
    <x v="11"/>
    <n v="120"/>
    <n v="31.5"/>
    <x v="2230"/>
    <d v="2014-07-18T04:45:52"/>
    <x v="2"/>
    <x v="1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s v="theater"/>
    <x v="11"/>
    <n v="239"/>
    <n v="26.02"/>
    <x v="2231"/>
    <d v="2015-02-27T17:11:15"/>
    <x v="4"/>
    <x v="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s v="theater"/>
    <x v="9"/>
    <n v="30"/>
    <n v="237"/>
    <x v="2232"/>
    <d v="2015-02-03T02:00:00"/>
    <x v="4"/>
    <x v="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s v="theater"/>
    <x v="11"/>
    <n v="108"/>
    <n v="79"/>
    <x v="2233"/>
    <d v="2014-08-26T17:09:42"/>
    <x v="2"/>
    <x v="15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s v="music"/>
    <x v="12"/>
    <n v="119"/>
    <n v="27.56"/>
    <x v="2234"/>
    <d v="2012-05-10T17:00:00"/>
    <x v="3"/>
    <x v="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s v="theater"/>
    <x v="9"/>
    <n v="1"/>
    <n v="56.34"/>
    <x v="2235"/>
    <d v="2015-10-15T22:00:00"/>
    <x v="4"/>
    <x v="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s v="music"/>
    <x v="15"/>
    <n v="118"/>
    <n v="47.2"/>
    <x v="2236"/>
    <d v="2013-01-09T08:48:55"/>
    <x v="3"/>
    <x v="0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s v="music"/>
    <x v="22"/>
    <n v="118"/>
    <n v="47"/>
    <x v="2237"/>
    <d v="2014-07-12T18:11:0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s v="theater"/>
    <x v="11"/>
    <n v="131"/>
    <n v="97.92"/>
    <x v="2238"/>
    <d v="2014-12-31T17:50:08"/>
    <x v="2"/>
    <x v="1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s v="games"/>
    <x v="18"/>
    <n v="8"/>
    <n v="23.96"/>
    <x v="2239"/>
    <d v="2015-06-26T04:32:55"/>
    <x v="4"/>
    <x v="0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s v="food"/>
    <x v="29"/>
    <n v="39"/>
    <n v="83.57"/>
    <x v="2240"/>
    <d v="2015-09-23T20:10:01"/>
    <x v="4"/>
    <x v="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s v="theater"/>
    <x v="11"/>
    <n v="117"/>
    <n v="44.92"/>
    <x v="2241"/>
    <d v="2014-07-27T23:00:00"/>
    <x v="2"/>
    <x v="28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s v="games"/>
    <x v="5"/>
    <n v="1165"/>
    <n v="41.61"/>
    <x v="2242"/>
    <d v="2017-01-05T19:47:27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s v="technology"/>
    <x v="1"/>
    <n v="2"/>
    <n v="37.450000000000003"/>
    <x v="2243"/>
    <d v="2017-02-10T02:19:05"/>
    <x v="5"/>
    <x v="0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s v="theater"/>
    <x v="11"/>
    <n v="17"/>
    <n v="82.57"/>
    <x v="2244"/>
    <d v="2014-08-31T19:51:49"/>
    <x v="2"/>
    <x v="30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s v="food"/>
    <x v="29"/>
    <n v="4"/>
    <n v="60.79"/>
    <x v="2245"/>
    <d v="2015-03-28T02:43:06"/>
    <x v="4"/>
    <x v="0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s v="theater"/>
    <x v="11"/>
    <n v="115"/>
    <n v="50"/>
    <x v="2246"/>
    <d v="2014-09-29T10:53:1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s v="theater"/>
    <x v="19"/>
    <n v="115"/>
    <n v="115"/>
    <x v="2247"/>
    <d v="2016-07-10T23:32:12"/>
    <x v="1"/>
    <x v="0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s v="photography"/>
    <x v="3"/>
    <n v="46"/>
    <n v="88.31"/>
    <x v="2248"/>
    <d v="2014-11-29T14:59:00"/>
    <x v="2"/>
    <x v="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s v="photography"/>
    <x v="3"/>
    <n v="115"/>
    <n v="42.48"/>
    <x v="2249"/>
    <d v="2016-07-14T22:56:32"/>
    <x v="1"/>
    <x v="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s v="theater"/>
    <x v="9"/>
    <n v="6"/>
    <n v="163.57"/>
    <x v="2250"/>
    <d v="2017-04-05T19:41:54"/>
    <x v="5"/>
    <x v="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s v="theater"/>
    <x v="19"/>
    <n v="11"/>
    <n v="286.25"/>
    <x v="2251"/>
    <d v="2015-02-04T11:50:18"/>
    <x v="4"/>
    <x v="0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s v="music"/>
    <x v="12"/>
    <n v="115"/>
    <n v="57.25"/>
    <x v="2252"/>
    <d v="2012-02-12T21:43:03"/>
    <x v="3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s v="theater"/>
    <x v="11"/>
    <n v="115"/>
    <n v="18.77"/>
    <x v="2253"/>
    <d v="2015-04-23T12:50:46"/>
    <x v="4"/>
    <x v="37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s v="theater"/>
    <x v="11"/>
    <n v="38"/>
    <n v="81.569999999999993"/>
    <x v="2254"/>
    <d v="2014-08-29T20:43:05"/>
    <x v="2"/>
    <x v="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s v="theater"/>
    <x v="11"/>
    <n v="119"/>
    <n v="42.3"/>
    <x v="2255"/>
    <d v="2014-09-18T03:59:00"/>
    <x v="2"/>
    <x v="36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s v="music"/>
    <x v="13"/>
    <n v="152"/>
    <n v="42.22"/>
    <x v="2256"/>
    <d v="2012-06-01T19:43:09"/>
    <x v="3"/>
    <x v="0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s v="technology"/>
    <x v="1"/>
    <n v="11"/>
    <n v="29.89"/>
    <x v="2257"/>
    <d v="2016-10-08T14:43:3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s v="technology"/>
    <x v="1"/>
    <n v="1"/>
    <n v="102.73"/>
    <x v="2258"/>
    <d v="2015-01-15T19:00:28"/>
    <x v="2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s v="music"/>
    <x v="13"/>
    <n v="103"/>
    <n v="33.24"/>
    <x v="2259"/>
    <d v="2012-04-16T06:10:24"/>
    <x v="3"/>
    <x v="0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s v="music"/>
    <x v="15"/>
    <n v="113"/>
    <n v="66.47"/>
    <x v="226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s v="theater"/>
    <x v="11"/>
    <n v="113"/>
    <n v="66.47"/>
    <x v="2261"/>
    <d v="2016-11-19T22:00:00"/>
    <x v="1"/>
    <x v="8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s v="food"/>
    <x v="29"/>
    <n v="23"/>
    <n v="56.3"/>
    <x v="2262"/>
    <d v="2016-09-03T14:02:55"/>
    <x v="1"/>
    <x v="0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s v="theater"/>
    <x v="11"/>
    <n v="38"/>
    <n v="86.62"/>
    <x v="2263"/>
    <d v="2014-10-13T21:05:16"/>
    <x v="2"/>
    <x v="2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s v="theater"/>
    <x v="11"/>
    <n v="102"/>
    <n v="59.21"/>
    <x v="2264"/>
    <d v="2015-04-01T03:59:00"/>
    <x v="4"/>
    <x v="16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s v="music"/>
    <x v="12"/>
    <n v="187"/>
    <n v="38.74"/>
    <x v="2265"/>
    <d v="2012-06-15T03:59:00"/>
    <x v="3"/>
    <x v="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s v="theater"/>
    <x v="11"/>
    <n v="112"/>
    <n v="58.95"/>
    <x v="2266"/>
    <d v="2016-08-07T03:00:00"/>
    <x v="1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s v="theater"/>
    <x v="11"/>
    <n v="112"/>
    <n v="62.17"/>
    <x v="2267"/>
    <d v="2016-01-15T15:38:10"/>
    <x v="1"/>
    <x v="28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s v="theater"/>
    <x v="11"/>
    <n v="106"/>
    <n v="61.94"/>
    <x v="2268"/>
    <d v="2016-06-08T00:57:04"/>
    <x v="1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s v="theater"/>
    <x v="11"/>
    <n v="223"/>
    <n v="61.94"/>
    <x v="2269"/>
    <d v="2014-08-08T22:28:00"/>
    <x v="2"/>
    <x v="3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s v="music"/>
    <x v="12"/>
    <n v="171"/>
    <n v="35.840000000000003"/>
    <x v="2270"/>
    <d v="2011-06-15T03:59:00"/>
    <x v="6"/>
    <x v="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s v="theater"/>
    <x v="11"/>
    <n v="111"/>
    <n v="58.42"/>
    <x v="2271"/>
    <d v="2014-09-17T17:46:34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s v="technology"/>
    <x v="1"/>
    <n v="4"/>
    <n v="65.180000000000007"/>
    <x v="2272"/>
    <d v="2016-05-21T09:02:18"/>
    <x v="1"/>
    <x v="0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s v="film &amp; video"/>
    <x v="27"/>
    <n v="111"/>
    <n v="73.73"/>
    <x v="2273"/>
    <d v="2012-07-03T21:00:00"/>
    <x v="3"/>
    <x v="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s v="theater"/>
    <x v="11"/>
    <n v="221"/>
    <n v="61.39"/>
    <x v="2274"/>
    <d v="2015-05-13T01:37:17"/>
    <x v="4"/>
    <x v="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s v="theater"/>
    <x v="11"/>
    <n v="16"/>
    <n v="91.83"/>
    <x v="2275"/>
    <d v="2016-07-17T00:43:00"/>
    <x v="1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s v="technology"/>
    <x v="26"/>
    <n v="15"/>
    <n v="367"/>
    <x v="2276"/>
    <d v="2015-08-03T15:35:24"/>
    <x v="4"/>
    <x v="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s v="theater"/>
    <x v="11"/>
    <n v="110"/>
    <n v="40.78"/>
    <x v="2277"/>
    <d v="2014-09-03T04:59:00"/>
    <x v="2"/>
    <x v="1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s v="technology"/>
    <x v="24"/>
    <n v="0"/>
    <n v="550"/>
    <x v="2278"/>
    <d v="2015-09-24T19:09:25"/>
    <x v="4"/>
    <x v="0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s v="theater"/>
    <x v="19"/>
    <n v="100"/>
    <n v="73.33"/>
    <x v="2279"/>
    <d v="2016-04-15T14:21:19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s v="music"/>
    <x v="25"/>
    <n v="110"/>
    <n v="100"/>
    <x v="2280"/>
    <d v="2011-08-01T15:34:15"/>
    <x v="6"/>
    <x v="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s v="theater"/>
    <x v="11"/>
    <n v="22"/>
    <n v="47.7"/>
    <x v="2281"/>
    <d v="2014-05-11T11:50:52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s v="theater"/>
    <x v="9"/>
    <n v="2"/>
    <n v="18.899999999999999"/>
    <x v="2282"/>
    <d v="2014-10-05T19:16:13"/>
    <x v="2"/>
    <x v="0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s v="publishing"/>
    <x v="17"/>
    <n v="109"/>
    <n v="43.64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s v="theater"/>
    <x v="11"/>
    <n v="218"/>
    <n v="54.5"/>
    <x v="2284"/>
    <d v="2015-03-07T04:55:00"/>
    <x v="4"/>
    <x v="37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s v="theater"/>
    <x v="11"/>
    <n v="109"/>
    <n v="26.54"/>
    <x v="2285"/>
    <d v="2015-06-10T19:27:24"/>
    <x v="4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s v="theater"/>
    <x v="11"/>
    <n v="108"/>
    <n v="30.93"/>
    <x v="2286"/>
    <d v="2014-06-25T16:59:06"/>
    <x v="2"/>
    <x v="1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s v="theater"/>
    <x v="11"/>
    <n v="108"/>
    <n v="43.28"/>
    <x v="2287"/>
    <d v="2015-02-05T12:20:00"/>
    <x v="4"/>
    <x v="5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s v="music"/>
    <x v="15"/>
    <n v="166"/>
    <n v="31.82"/>
    <x v="2288"/>
    <d v="2013-10-29T15:54:43"/>
    <x v="0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s v="photography"/>
    <x v="3"/>
    <n v="3"/>
    <n v="49.14"/>
    <x v="2289"/>
    <d v="2015-01-13T19:39:19"/>
    <x v="2"/>
    <x v="0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s v="music"/>
    <x v="22"/>
    <n v="108"/>
    <n v="33.75"/>
    <x v="2290"/>
    <d v="2015-02-01T00:31:47"/>
    <x v="4"/>
    <x v="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s v="theater"/>
    <x v="9"/>
    <n v="180"/>
    <n v="54"/>
    <x v="2291"/>
    <d v="2015-04-25T05:11:23"/>
    <x v="4"/>
    <x v="0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s v="theater"/>
    <x v="11"/>
    <n v="108"/>
    <n v="77"/>
    <x v="2292"/>
    <d v="2016-03-18T20:20:12"/>
    <x v="1"/>
    <x v="4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s v="theater"/>
    <x v="11"/>
    <n v="215"/>
    <n v="35.770000000000003"/>
    <x v="2293"/>
    <d v="2014-08-31T20:00:00"/>
    <x v="2"/>
    <x v="1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s v="theater"/>
    <x v="9"/>
    <n v="4"/>
    <n v="82.46"/>
    <x v="2294"/>
    <d v="2016-11-24T17:11:00"/>
    <x v="1"/>
    <x v="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s v="games"/>
    <x v="5"/>
    <n v="223"/>
    <n v="21.38"/>
    <x v="2295"/>
    <d v="2016-11-22T10:50:46"/>
    <x v="1"/>
    <x v="0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s v="theater"/>
    <x v="11"/>
    <n v="107"/>
    <n v="53.34"/>
    <x v="2296"/>
    <d v="2016-05-15T01:22:19"/>
    <x v="1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s v="music"/>
    <x v="25"/>
    <n v="118"/>
    <n v="29.61"/>
    <x v="2297"/>
    <d v="2014-05-15T17:53:06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s v="theater"/>
    <x v="9"/>
    <n v="213"/>
    <n v="33.31"/>
    <x v="2298"/>
    <d v="2010-10-02T04:59:00"/>
    <x v="7"/>
    <x v="0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s v="music"/>
    <x v="15"/>
    <n v="133"/>
    <n v="42.61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s v="theater"/>
    <x v="11"/>
    <n v="21"/>
    <n v="56.05"/>
    <x v="2300"/>
    <d v="2014-06-01T01:44:24"/>
    <x v="2"/>
    <x v="26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s v="theater"/>
    <x v="11"/>
    <n v="106"/>
    <n v="40.92"/>
    <x v="2301"/>
    <d v="2015-07-17T21:02:00"/>
    <x v="4"/>
    <x v="43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s v="theater"/>
    <x v="11"/>
    <n v="106"/>
    <n v="25.31"/>
    <x v="2302"/>
    <d v="2016-03-07T04:59:00"/>
    <x v="1"/>
    <x v="2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s v="music"/>
    <x v="37"/>
    <n v="7"/>
    <n v="58.89"/>
    <x v="2303"/>
    <d v="2014-06-06T13:11:42"/>
    <x v="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s v="theater"/>
    <x v="11"/>
    <n v="18"/>
    <n v="81.540000000000006"/>
    <x v="2304"/>
    <d v="2014-08-12T15:51:50"/>
    <x v="2"/>
    <x v="1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s v="technology"/>
    <x v="24"/>
    <n v="50"/>
    <n v="117.56"/>
    <x v="2305"/>
    <d v="2016-05-22T14:59:34"/>
    <x v="1"/>
    <x v="0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s v="music"/>
    <x v="12"/>
    <n v="106"/>
    <n v="52.8"/>
    <x v="2306"/>
    <d v="2015-01-27T23:13:07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s v="technology"/>
    <x v="1"/>
    <n v="132"/>
    <n v="39.07"/>
    <x v="2307"/>
    <d v="2014-08-11T20:27:47"/>
    <x v="2"/>
    <x v="0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s v="theater"/>
    <x v="11"/>
    <n v="211"/>
    <n v="58.61"/>
    <x v="2308"/>
    <d v="2014-07-18T23:48:24"/>
    <x v="2"/>
    <x v="1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s v="music"/>
    <x v="15"/>
    <n v="350"/>
    <n v="75.040000000000006"/>
    <x v="2309"/>
    <d v="2011-02-06T00:46:49"/>
    <x v="6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s v="music"/>
    <x v="14"/>
    <n v="11"/>
    <n v="525"/>
    <x v="2310"/>
    <d v="2014-09-01T15:30:34"/>
    <x v="2"/>
    <x v="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s v="music"/>
    <x v="15"/>
    <n v="105"/>
    <n v="38.89"/>
    <x v="2311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s v="music"/>
    <x v="15"/>
    <n v="263"/>
    <n v="42"/>
    <x v="2312"/>
    <d v="2013-03-02T07:59:00"/>
    <x v="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s v="publishing"/>
    <x v="39"/>
    <n v="10"/>
    <n v="31.76"/>
    <x v="2313"/>
    <d v="2014-01-11T21:36:41"/>
    <x v="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s v="music"/>
    <x v="12"/>
    <n v="105"/>
    <n v="32.72"/>
    <x v="2314"/>
    <d v="2012-04-08T21:45:08"/>
    <x v="3"/>
    <x v="0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s v="theater"/>
    <x v="11"/>
    <n v="105"/>
    <n v="45.48"/>
    <x v="2315"/>
    <d v="2015-01-01T05:00:00"/>
    <x v="2"/>
    <x v="2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s v="theater"/>
    <x v="11"/>
    <n v="139"/>
    <n v="45.35"/>
    <x v="2316"/>
    <d v="2015-09-02T04:19:46"/>
    <x v="4"/>
    <x v="1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s v="film &amp; video"/>
    <x v="8"/>
    <n v="104"/>
    <n v="28.92"/>
    <x v="2317"/>
    <d v="2011-10-20T02:00:00"/>
    <x v="6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s v="theater"/>
    <x v="9"/>
    <n v="4"/>
    <n v="61.18"/>
    <x v="2318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s v="music"/>
    <x v="33"/>
    <n v="12"/>
    <n v="346.67"/>
    <x v="2319"/>
    <d v="2013-04-08T19:17:37"/>
    <x v="0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s v="music"/>
    <x v="15"/>
    <n v="104"/>
    <n v="38.520000000000003"/>
    <x v="2320"/>
    <d v="2011-05-03T16:10:25"/>
    <x v="6"/>
    <x v="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s v="music"/>
    <x v="15"/>
    <n v="104"/>
    <n v="86.67"/>
    <x v="2321"/>
    <d v="2013-07-10T16:52:00"/>
    <x v="0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s v="music"/>
    <x v="12"/>
    <n v="130"/>
    <n v="28"/>
    <x v="2322"/>
    <d v="2013-05-31T00:00:00"/>
    <x v="0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s v="theater"/>
    <x v="11"/>
    <n v="104"/>
    <n v="38.33"/>
    <x v="2323"/>
    <d v="2014-08-25T04:59:00"/>
    <x v="2"/>
    <x v="15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s v="theater"/>
    <x v="11"/>
    <n v="104"/>
    <n v="43.13"/>
    <x v="2324"/>
    <d v="2015-07-31T08:58:00"/>
    <x v="4"/>
    <x v="16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s v="theater"/>
    <x v="11"/>
    <n v="104"/>
    <n v="36.96"/>
    <x v="2325"/>
    <d v="2015-07-23T18:33:00"/>
    <x v="4"/>
    <x v="35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s v="photography"/>
    <x v="3"/>
    <n v="115"/>
    <n v="32.340000000000003"/>
    <x v="2326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s v="music"/>
    <x v="12"/>
    <n v="103"/>
    <n v="28.66"/>
    <x v="2327"/>
    <d v="2012-05-24T01:47:35"/>
    <x v="3"/>
    <x v="0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s v="music"/>
    <x v="15"/>
    <n v="103"/>
    <n v="73.569999999999993"/>
    <x v="2328"/>
    <d v="2012-05-12T23:54:23"/>
    <x v="3"/>
    <x v="0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s v="theater"/>
    <x v="11"/>
    <n v="129"/>
    <n v="64.38"/>
    <x v="2329"/>
    <d v="2014-09-12T19:34:44"/>
    <x v="2"/>
    <x v="43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s v="technology"/>
    <x v="26"/>
    <n v="1"/>
    <n v="342"/>
    <x v="2330"/>
    <d v="2016-07-22T15:02:20"/>
    <x v="1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s v="games"/>
    <x v="18"/>
    <n v="3"/>
    <n v="114"/>
    <x v="2331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s v="music"/>
    <x v="22"/>
    <n v="103"/>
    <n v="44.61"/>
    <x v="2332"/>
    <d v="2010-07-05T04:00:00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s v="theater"/>
    <x v="19"/>
    <n v="1"/>
    <n v="205"/>
    <x v="2333"/>
    <d v="2014-08-10T17:20:48"/>
    <x v="2"/>
    <x v="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s v="music"/>
    <x v="15"/>
    <n v="103"/>
    <n v="102.5"/>
    <x v="2334"/>
    <d v="2014-03-17T02:35:19"/>
    <x v="2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s v="theater"/>
    <x v="11"/>
    <n v="114"/>
    <n v="37.96"/>
    <x v="2335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s v="music"/>
    <x v="13"/>
    <n v="102"/>
    <n v="48.62"/>
    <x v="2336"/>
    <d v="2015-05-18T05:00:00"/>
    <x v="4"/>
    <x v="0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s v="photography"/>
    <x v="34"/>
    <n v="2"/>
    <n v="510"/>
    <x v="2337"/>
    <d v="2015-09-23T20:34:24"/>
    <x v="4"/>
    <x v="0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s v="food"/>
    <x v="29"/>
    <n v="6"/>
    <n v="340"/>
    <x v="2338"/>
    <d v="2016-09-22T01:17:45"/>
    <x v="1"/>
    <x v="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s v="theater"/>
    <x v="11"/>
    <n v="102"/>
    <n v="24.29"/>
    <x v="2339"/>
    <d v="2015-09-04T09:27:53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s v="music"/>
    <x v="13"/>
    <n v="102"/>
    <n v="42.33"/>
    <x v="2340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s v="music"/>
    <x v="15"/>
    <n v="102"/>
    <n v="39.04"/>
    <x v="2341"/>
    <d v="2012-07-22T01:40:02"/>
    <x v="3"/>
    <x v="0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s v="music"/>
    <x v="13"/>
    <n v="102"/>
    <n v="53.42"/>
    <x v="2342"/>
    <d v="2015-08-19T17:15:12"/>
    <x v="4"/>
    <x v="0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s v="photography"/>
    <x v="3"/>
    <n v="101"/>
    <n v="168.5"/>
    <x v="2343"/>
    <d v="2016-06-09T20:47:41"/>
    <x v="1"/>
    <x v="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s v="theater"/>
    <x v="11"/>
    <n v="67"/>
    <n v="63.13"/>
    <x v="2344"/>
    <d v="2015-06-26T13:25:00"/>
    <x v="4"/>
    <x v="6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s v="theater"/>
    <x v="11"/>
    <n v="202"/>
    <n v="59.41"/>
    <x v="2345"/>
    <d v="2015-08-30T00:00:00"/>
    <x v="4"/>
    <x v="42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s v="music"/>
    <x v="15"/>
    <n v="101"/>
    <n v="52.95"/>
    <x v="2346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s v="theater"/>
    <x v="9"/>
    <n v="101"/>
    <n v="37.22"/>
    <x v="2347"/>
    <d v="2016-03-04T06:03:17"/>
    <x v="1"/>
    <x v="0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s v="theater"/>
    <x v="11"/>
    <n v="101"/>
    <n v="59.12"/>
    <x v="2348"/>
    <d v="2015-10-05T16:00:00"/>
    <x v="4"/>
    <x v="19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s v="games"/>
    <x v="28"/>
    <n v="20"/>
    <n v="41.83"/>
    <x v="2349"/>
    <d v="2016-03-30T12:36:20"/>
    <x v="1"/>
    <x v="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s v="theater"/>
    <x v="9"/>
    <n v="100"/>
    <n v="45.59"/>
    <x v="2350"/>
    <d v="2016-02-20T20:07:47"/>
    <x v="1"/>
    <x v="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s v="music"/>
    <x v="22"/>
    <n v="1254"/>
    <n v="27.86"/>
    <x v="2351"/>
    <d v="2016-04-30T21:59:00"/>
    <x v="1"/>
    <x v="0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s v="publishing"/>
    <x v="39"/>
    <n v="14"/>
    <n v="29.47"/>
    <x v="2352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s v="music"/>
    <x v="15"/>
    <n v="100"/>
    <n v="35.770000000000003"/>
    <x v="2353"/>
    <d v="2011-10-01T03:00:00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s v="music"/>
    <x v="15"/>
    <n v="100"/>
    <n v="40.04"/>
    <x v="2354"/>
    <d v="2012-06-26T18:00:00"/>
    <x v="3"/>
    <x v="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s v="music"/>
    <x v="12"/>
    <n v="100"/>
    <n v="40.04"/>
    <x v="2355"/>
    <d v="2011-08-01T18:46:23"/>
    <x v="6"/>
    <x v="0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s v="music"/>
    <x v="15"/>
    <n v="125"/>
    <n v="37.07"/>
    <x v="2356"/>
    <d v="2013-06-05T00:00:32"/>
    <x v="0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s v="technology"/>
    <x v="24"/>
    <n v="125"/>
    <n v="91"/>
    <x v="2357"/>
    <d v="2016-01-10T00:51:36"/>
    <x v="4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s v="music"/>
    <x v="15"/>
    <n v="133"/>
    <n v="52.68"/>
    <x v="2358"/>
    <d v="2014-02-06T17:01:24"/>
    <x v="2"/>
    <x v="0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s v="theater"/>
    <x v="11"/>
    <n v="100"/>
    <n v="47.67"/>
    <x v="2359"/>
    <d v="2014-09-28T03:23:00"/>
    <x v="2"/>
    <x v="21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s v="theater"/>
    <x v="11"/>
    <n v="100"/>
    <n v="50"/>
    <x v="2360"/>
    <d v="2015-08-20T23:00:00"/>
    <x v="4"/>
    <x v="3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s v="food"/>
    <x v="40"/>
    <n v="1"/>
    <n v="35.71"/>
    <x v="2361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s v="theater"/>
    <x v="11"/>
    <n v="10"/>
    <n v="142.86000000000001"/>
    <x v="2362"/>
    <d v="2015-11-30T06:04:09"/>
    <x v="4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s v="film &amp; video"/>
    <x v="8"/>
    <n v="100"/>
    <n v="71.430000000000007"/>
    <x v="2363"/>
    <d v="2015-05-08T00:52:52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s v="music"/>
    <x v="15"/>
    <n v="100"/>
    <n v="52.63"/>
    <x v="2364"/>
    <d v="2016-06-17T04:55:00"/>
    <x v="1"/>
    <x v="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s v="music"/>
    <x v="15"/>
    <n v="100"/>
    <n v="76.92"/>
    <x v="2365"/>
    <d v="2015-04-18T13:55:20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s v="theater"/>
    <x v="11"/>
    <n v="100"/>
    <n v="28.57"/>
    <x v="2366"/>
    <d v="2014-09-23T22:08:55"/>
    <x v="2"/>
    <x v="1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s v="theater"/>
    <x v="19"/>
    <n v="100"/>
    <n v="41.67"/>
    <x v="2367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s v="theater"/>
    <x v="9"/>
    <n v="100"/>
    <n v="35.71"/>
    <x v="2368"/>
    <d v="2016-06-20T08:41:21"/>
    <x v="1"/>
    <x v="0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s v="theater"/>
    <x v="11"/>
    <n v="100"/>
    <n v="41.67"/>
    <x v="2369"/>
    <d v="2014-07-16T23:27:21"/>
    <x v="2"/>
    <x v="5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s v="theater"/>
    <x v="11"/>
    <n v="100"/>
    <n v="125"/>
    <x v="2370"/>
    <d v="2015-11-19T18:58:11"/>
    <x v="4"/>
    <x v="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s v="theater"/>
    <x v="11"/>
    <n v="100"/>
    <n v="58.82"/>
    <x v="2371"/>
    <d v="2015-04-23T11:53:12"/>
    <x v="4"/>
    <x v="27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s v="theater"/>
    <x v="11"/>
    <n v="100"/>
    <n v="41.67"/>
    <x v="2372"/>
    <d v="2015-04-25T09:53:39"/>
    <x v="4"/>
    <x v="27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s v="photography"/>
    <x v="3"/>
    <n v="11"/>
    <n v="55.39"/>
    <x v="2373"/>
    <d v="2015-02-11T13:13:42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s v="photography"/>
    <x v="3"/>
    <n v="2"/>
    <n v="66.33"/>
    <x v="2374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s v="technology"/>
    <x v="1"/>
    <n v="3"/>
    <n v="66.069999999999993"/>
    <x v="2375"/>
    <d v="2015-08-02T19:17:13"/>
    <x v="4"/>
    <x v="0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s v="technology"/>
    <x v="4"/>
    <n v="106"/>
    <n v="39.44"/>
    <x v="2376"/>
    <d v="2016-09-29T15:45:21"/>
    <x v="1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s v="theater"/>
    <x v="19"/>
    <n v="13"/>
    <n v="57.65"/>
    <x v="2377"/>
    <d v="2014-07-30T23:00:00"/>
    <x v="2"/>
    <x v="0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s v="music"/>
    <x v="15"/>
    <n v="109"/>
    <n v="75.38"/>
    <x v="2378"/>
    <d v="2013-05-07T04:59:00"/>
    <x v="0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s v="food"/>
    <x v="29"/>
    <n v="2"/>
    <n v="61.19"/>
    <x v="2379"/>
    <d v="2014-09-12T17:38:15"/>
    <x v="2"/>
    <x v="0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s v="technology"/>
    <x v="1"/>
    <n v="1"/>
    <n v="195.4"/>
    <x v="2380"/>
    <d v="2017-01-21T11:47:58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s v="theater"/>
    <x v="11"/>
    <n v="129"/>
    <n v="60.69"/>
    <x v="2381"/>
    <d v="2014-10-20T05:59:00"/>
    <x v="2"/>
    <x v="28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s v="technology"/>
    <x v="4"/>
    <n v="647"/>
    <n v="21.56"/>
    <x v="2382"/>
    <d v="2015-11-26T20:54:21"/>
    <x v="4"/>
    <x v="0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s v="theater"/>
    <x v="11"/>
    <n v="138"/>
    <n v="28.41"/>
    <x v="2383"/>
    <d v="2016-02-14T00:00:00"/>
    <x v="1"/>
    <x v="5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s v="theater"/>
    <x v="11"/>
    <n v="38"/>
    <n v="119.13"/>
    <x v="2384"/>
    <d v="2015-01-28T19:37:11"/>
    <x v="2"/>
    <x v="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s v="theater"/>
    <x v="11"/>
    <n v="190"/>
    <n v="50"/>
    <x v="2385"/>
    <d v="2014-08-15T12:39:12"/>
    <x v="2"/>
    <x v="37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s v="food"/>
    <x v="40"/>
    <n v="19"/>
    <n v="77.5"/>
    <x v="2386"/>
    <d v="2015-02-22T20:09:13"/>
    <x v="4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s v="theater"/>
    <x v="19"/>
    <n v="31"/>
    <n v="66.14"/>
    <x v="2387"/>
    <d v="2015-01-01T16:48:55"/>
    <x v="2"/>
    <x v="0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s v="technology"/>
    <x v="4"/>
    <n v="110"/>
    <n v="44.1"/>
    <x v="2388"/>
    <d v="2014-11-30T23:11:07"/>
    <x v="2"/>
    <x v="0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s v="theater"/>
    <x v="11"/>
    <n v="116"/>
    <n v="44"/>
    <x v="2389"/>
    <d v="2014-07-05T12:40:28"/>
    <x v="2"/>
    <x v="1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s v="music"/>
    <x v="15"/>
    <n v="108"/>
    <n v="34.07"/>
    <x v="2390"/>
    <d v="2012-09-25T03:59:00"/>
    <x v="3"/>
    <x v="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s v="theater"/>
    <x v="11"/>
    <n v="184"/>
    <n v="24.21"/>
    <x v="2391"/>
    <d v="2015-05-30T18:10:00"/>
    <x v="4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s v="music"/>
    <x v="15"/>
    <n v="122"/>
    <n v="53.88"/>
    <x v="2392"/>
    <d v="2017-03-01T03:00:00"/>
    <x v="5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s v="food"/>
    <x v="29"/>
    <n v="6"/>
    <n v="60.73"/>
    <x v="2393"/>
    <d v="2015-05-15T17:01:52"/>
    <x v="4"/>
    <x v="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s v="music"/>
    <x v="15"/>
    <n v="152"/>
    <n v="27.61"/>
    <x v="2394"/>
    <d v="2013-03-01T13:58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s v="theater"/>
    <x v="9"/>
    <n v="23"/>
    <n v="53.53"/>
    <x v="2395"/>
    <d v="2014-06-01T03:59:00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s v="technology"/>
    <x v="1"/>
    <n v="34"/>
    <n v="75.75"/>
    <x v="2396"/>
    <d v="2016-02-21T22:36:37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s v="theater"/>
    <x v="11"/>
    <n v="36"/>
    <n v="33.67"/>
    <x v="2397"/>
    <d v="2015-05-10T22:59:00"/>
    <x v="4"/>
    <x v="13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s v="photography"/>
    <x v="3"/>
    <n v="48"/>
    <n v="31.21"/>
    <x v="2398"/>
    <d v="2014-12-15T13:12:57"/>
    <x v="2"/>
    <x v="0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s v="theater"/>
    <x v="11"/>
    <n v="101"/>
    <n v="60.33"/>
    <x v="2399"/>
    <d v="2014-07-02T14:54:06"/>
    <x v="2"/>
    <x v="13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s v="technology"/>
    <x v="1"/>
    <n v="8"/>
    <n v="31.17"/>
    <x v="2400"/>
    <d v="2015-04-13T15:59:35"/>
    <x v="4"/>
    <x v="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s v="music"/>
    <x v="15"/>
    <n v="181"/>
    <n v="31.14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s v="film &amp; video"/>
    <x v="27"/>
    <n v="100"/>
    <n v="50"/>
    <x v="2402"/>
    <d v="2011-05-03T03:59:00"/>
    <x v="6"/>
    <x v="0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s v="theater"/>
    <x v="11"/>
    <n v="113"/>
    <n v="64.290000000000006"/>
    <x v="2403"/>
    <d v="2016-08-03T04:09:00"/>
    <x v="1"/>
    <x v="8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s v="games"/>
    <x v="5"/>
    <n v="120"/>
    <n v="35.92"/>
    <x v="2404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s v="photography"/>
    <x v="3"/>
    <n v="21"/>
    <n v="35.799999999999997"/>
    <x v="2405"/>
    <d v="2014-10-23T23:30:40"/>
    <x v="2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s v="publishing"/>
    <x v="35"/>
    <n v="31"/>
    <n v="47.11"/>
    <x v="2406"/>
    <d v="2013-10-02T13:27:5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s v="technology"/>
    <x v="1"/>
    <n v="15"/>
    <n v="34.270000000000003"/>
    <x v="2407"/>
    <d v="2015-01-01T06:59:00"/>
    <x v="2"/>
    <x v="0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s v="music"/>
    <x v="25"/>
    <n v="111"/>
    <n v="35.6"/>
    <x v="2408"/>
    <d v="2011-11-15T19:37:00"/>
    <x v="6"/>
    <x v="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s v="theater"/>
    <x v="11"/>
    <n v="119"/>
    <n v="29.67"/>
    <x v="2409"/>
    <d v="2015-08-01T22:24:54"/>
    <x v="4"/>
    <x v="26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s v="food"/>
    <x v="29"/>
    <n v="6"/>
    <n v="46.63"/>
    <x v="2410"/>
    <d v="2016-05-08T20:12:07"/>
    <x v="1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s v="publishing"/>
    <x v="2"/>
    <n v="148"/>
    <n v="35.44"/>
    <x v="2411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s v="technology"/>
    <x v="4"/>
    <n v="1"/>
    <n v="80.45"/>
    <x v="2412"/>
    <d v="2014-12-10T03:48:45"/>
    <x v="2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s v="photography"/>
    <x v="3"/>
    <n v="885"/>
    <n v="35.4"/>
    <x v="2413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s v="theater"/>
    <x v="19"/>
    <n v="4"/>
    <n v="55.06"/>
    <x v="2414"/>
    <d v="2015-01-11T04:59:00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s v="technology"/>
    <x v="1"/>
    <n v="11"/>
    <n v="51.82"/>
    <x v="2415"/>
    <d v="2015-04-10T04:59:00"/>
    <x v="4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s v="theater"/>
    <x v="11"/>
    <n v="18"/>
    <n v="41.95"/>
    <x v="2416"/>
    <d v="2014-06-19T15:33:51"/>
    <x v="2"/>
    <x v="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s v="theater"/>
    <x v="11"/>
    <n v="119"/>
    <n v="17.25"/>
    <x v="2417"/>
    <d v="2017-02-28T00:00:00"/>
    <x v="5"/>
    <x v="24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s v="technology"/>
    <x v="1"/>
    <n v="1"/>
    <n v="30.31"/>
    <x v="2418"/>
    <d v="2015-09-01T15:05:19"/>
    <x v="4"/>
    <x v="0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s v="technology"/>
    <x v="1"/>
    <n v="15"/>
    <n v="97.33"/>
    <x v="2419"/>
    <d v="2014-07-11T16:00:00"/>
    <x v="2"/>
    <x v="0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s v="theater"/>
    <x v="11"/>
    <n v="109"/>
    <n v="46.05"/>
    <x v="2420"/>
    <d v="2016-06-16T05:58:09"/>
    <x v="1"/>
    <x v="37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s v="music"/>
    <x v="15"/>
    <n v="219"/>
    <n v="62.5"/>
    <x v="2421"/>
    <d v="2015-07-29T15:31:29"/>
    <x v="4"/>
    <x v="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s v="theater"/>
    <x v="11"/>
    <n v="9"/>
    <n v="25.65"/>
    <x v="2422"/>
    <d v="2014-07-20T18:51:27"/>
    <x v="2"/>
    <x v="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s v="theater"/>
    <x v="11"/>
    <n v="289"/>
    <n v="43.35"/>
    <x v="2423"/>
    <d v="2016-06-08T13:59:00"/>
    <x v="1"/>
    <x v="4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s v="photography"/>
    <x v="3"/>
    <n v="13"/>
    <n v="37.61"/>
    <x v="2424"/>
    <d v="2016-07-03T07:38:56"/>
    <x v="1"/>
    <x v="0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s v="technology"/>
    <x v="1"/>
    <n v="2"/>
    <n v="50.65"/>
    <x v="2425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s v="film &amp; video"/>
    <x v="23"/>
    <n v="3"/>
    <n v="61.5"/>
    <x v="2426"/>
    <d v="2014-09-17T16:45:19"/>
    <x v="2"/>
    <x v="0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s v="music"/>
    <x v="13"/>
    <n v="156"/>
    <n v="26.06"/>
    <x v="2427"/>
    <d v="2012-03-13T06:59:00"/>
    <x v="3"/>
    <x v="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s v="photography"/>
    <x v="3"/>
    <n v="16"/>
    <n v="45.16"/>
    <x v="2428"/>
    <d v="2014-07-06T17:13:56"/>
    <x v="2"/>
    <x v="0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s v="music"/>
    <x v="14"/>
    <n v="68"/>
    <n v="122.14"/>
    <x v="2429"/>
    <d v="2015-10-21T15:01:14"/>
    <x v="4"/>
    <x v="0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s v="games"/>
    <x v="18"/>
    <n v="1"/>
    <n v="31.56"/>
    <x v="2430"/>
    <d v="2015-08-05T00:33:53"/>
    <x v="4"/>
    <x v="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s v="theater"/>
    <x v="11"/>
    <n v="34"/>
    <n v="35.5"/>
    <x v="2431"/>
    <d v="2015-07-17T10:32:59"/>
    <x v="4"/>
    <x v="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s v="music"/>
    <x v="14"/>
    <n v="21"/>
    <n v="56.67"/>
    <x v="2432"/>
    <d v="2015-07-20T22:46:32"/>
    <x v="4"/>
    <x v="0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s v="technology"/>
    <x v="26"/>
    <n v="34"/>
    <n v="121.43"/>
    <x v="2433"/>
    <d v="2014-12-05T00:03:01"/>
    <x v="2"/>
    <x v="0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s v="games"/>
    <x v="18"/>
    <n v="39"/>
    <n v="40.479999999999997"/>
    <x v="2434"/>
    <d v="2013-11-26T06:30:5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s v="theater"/>
    <x v="11"/>
    <n v="100"/>
    <n v="40.479999999999997"/>
    <x v="2435"/>
    <d v="2015-12-09T22:48:04"/>
    <x v="4"/>
    <x v="30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s v="music"/>
    <x v="12"/>
    <n v="113"/>
    <n v="34"/>
    <x v="2436"/>
    <d v="2012-06-04T17:19:55"/>
    <x v="3"/>
    <x v="0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s v="theater"/>
    <x v="11"/>
    <n v="2"/>
    <n v="70.17"/>
    <x v="2437"/>
    <d v="2015-10-01T15:02:54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s v="theater"/>
    <x v="11"/>
    <n v="105"/>
    <n v="17.829999999999998"/>
    <x v="2438"/>
    <d v="2016-02-10T21:00:00"/>
    <x v="1"/>
    <x v="1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s v="technology"/>
    <x v="1"/>
    <n v="6"/>
    <n v="119.57"/>
    <x v="2439"/>
    <d v="2017-01-31T23:32:00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s v="publishing"/>
    <x v="39"/>
    <n v="5"/>
    <n v="37.950000000000003"/>
    <x v="2440"/>
    <d v="2012-02-29T01:29:58"/>
    <x v="3"/>
    <x v="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s v="technology"/>
    <x v="4"/>
    <n v="166"/>
    <n v="31.96"/>
    <x v="2441"/>
    <d v="2016-10-12T13:11:15"/>
    <x v="1"/>
    <x v="0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s v="theater"/>
    <x v="9"/>
    <n v="24"/>
    <n v="23.63"/>
    <x v="2442"/>
    <d v="2017-02-08T09:59:05"/>
    <x v="5"/>
    <x v="0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s v="theater"/>
    <x v="11"/>
    <n v="330"/>
    <n v="43.42"/>
    <x v="2443"/>
    <d v="2016-05-31T11:00:00"/>
    <x v="1"/>
    <x v="2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s v="publishing"/>
    <x v="17"/>
    <n v="118"/>
    <n v="37.450000000000003"/>
    <x v="2444"/>
    <d v="2011-04-18T17:24:19"/>
    <x v="6"/>
    <x v="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s v="film &amp; video"/>
    <x v="23"/>
    <n v="8"/>
    <n v="16.760000000000002"/>
    <x v="2445"/>
    <d v="2013-05-14T16:47:40"/>
    <x v="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s v="theater"/>
    <x v="19"/>
    <n v="16"/>
    <n v="68.42"/>
    <x v="2446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s v="music"/>
    <x v="12"/>
    <n v="137"/>
    <n v="30.37"/>
    <x v="2447"/>
    <d v="2012-06-30T03:59:00"/>
    <x v="3"/>
    <x v="0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s v="music"/>
    <x v="15"/>
    <n v="102"/>
    <n v="58.21"/>
    <x v="2448"/>
    <d v="2012-11-14T02:26:57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s v="theater"/>
    <x v="11"/>
    <n v="33"/>
    <n v="50.88"/>
    <x v="2449"/>
    <d v="2015-08-17T16:00:00"/>
    <x v="4"/>
    <x v="30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s v="publishing"/>
    <x v="17"/>
    <n v="148"/>
    <n v="54.27"/>
    <x v="2450"/>
    <d v="2012-04-16T21:00:00"/>
    <x v="3"/>
    <x v="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s v="games"/>
    <x v="5"/>
    <n v="163"/>
    <n v="27.1"/>
    <x v="2451"/>
    <d v="2012-01-28T18:54:07"/>
    <x v="6"/>
    <x v="0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s v="music"/>
    <x v="15"/>
    <n v="116"/>
    <n v="24.58"/>
    <x v="2452"/>
    <d v="2012-10-24T16:26:16"/>
    <x v="3"/>
    <x v="0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s v="music"/>
    <x v="15"/>
    <n v="101"/>
    <n v="115.71"/>
    <x v="2453"/>
    <d v="2012-06-28T17:26:56"/>
    <x v="3"/>
    <x v="0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s v="theater"/>
    <x v="11"/>
    <n v="101"/>
    <n v="24.55"/>
    <x v="2454"/>
    <d v="2016-05-08T08:59:26"/>
    <x v="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s v="publishing"/>
    <x v="31"/>
    <n v="27"/>
    <n v="36.68"/>
    <x v="2455"/>
    <d v="2014-07-13T04:59:00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s v="technology"/>
    <x v="0"/>
    <n v="101"/>
    <n v="35"/>
    <x v="2456"/>
    <d v="2009-11-23T05:59:00"/>
    <x v="8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s v="publishing"/>
    <x v="31"/>
    <n v="7"/>
    <n v="80.5"/>
    <x v="2457"/>
    <d v="2016-12-10T11:00:00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s v="theater"/>
    <x v="11"/>
    <n v="20"/>
    <n v="100.63"/>
    <x v="2458"/>
    <d v="2016-07-17T10:47:48"/>
    <x v="1"/>
    <x v="13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s v="publishing"/>
    <x v="39"/>
    <n v="27"/>
    <n v="42.16"/>
    <x v="2459"/>
    <d v="2014-08-29T18:45:1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s v="food"/>
    <x v="7"/>
    <n v="134"/>
    <n v="53.4"/>
    <x v="2460"/>
    <d v="2015-12-29T23:00:00"/>
    <x v="4"/>
    <x v="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s v="food"/>
    <x v="29"/>
    <n v="1"/>
    <n v="200"/>
    <x v="2461"/>
    <d v="2014-08-09T21:57:05"/>
    <x v="2"/>
    <x v="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s v="theater"/>
    <x v="11"/>
    <n v="3"/>
    <n v="800"/>
    <x v="2462"/>
    <d v="2016-12-19T00:45:50"/>
    <x v="1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s v="film &amp; video"/>
    <x v="10"/>
    <n v="16"/>
    <n v="160"/>
    <x v="2463"/>
    <d v="2015-07-21T06:59:00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s v="publishing"/>
    <x v="31"/>
    <n v="18"/>
    <n v="88.89"/>
    <x v="2464"/>
    <d v="2015-08-16T16:13:11"/>
    <x v="4"/>
    <x v="0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s v="theater"/>
    <x v="11"/>
    <n v="100"/>
    <n v="29.63"/>
    <x v="2465"/>
    <d v="2016-06-17T14:00:00"/>
    <x v="1"/>
    <x v="8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s v="film &amp; video"/>
    <x v="16"/>
    <n v="133"/>
    <n v="57.14"/>
    <x v="2466"/>
    <d v="2016-01-09T00:36:01"/>
    <x v="4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s v="music"/>
    <x v="12"/>
    <n v="266"/>
    <n v="26.57"/>
    <x v="2467"/>
    <d v="2012-04-22T16:59:36"/>
    <x v="3"/>
    <x v="0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s v="theater"/>
    <x v="9"/>
    <n v="16"/>
    <n v="88.44"/>
    <x v="2468"/>
    <d v="2016-08-14T22:45:43"/>
    <x v="1"/>
    <x v="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s v="theater"/>
    <x v="9"/>
    <n v="4"/>
    <n v="56.79"/>
    <x v="2469"/>
    <d v="2015-05-20T19:48:46"/>
    <x v="4"/>
    <x v="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s v="theater"/>
    <x v="11"/>
    <n v="53"/>
    <n v="88.33"/>
    <x v="2470"/>
    <d v="2016-07-03T19:59:00"/>
    <x v="1"/>
    <x v="1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s v="theater"/>
    <x v="19"/>
    <n v="106"/>
    <n v="88.33"/>
    <x v="2471"/>
    <d v="2014-09-15T06:08:00"/>
    <x v="2"/>
    <x v="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s v="theater"/>
    <x v="11"/>
    <n v="158"/>
    <n v="79.099999999999994"/>
    <x v="2472"/>
    <d v="2015-05-18T05:59:44"/>
    <x v="4"/>
    <x v="15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s v="technology"/>
    <x v="26"/>
    <n v="1"/>
    <n v="112.57"/>
    <x v="2473"/>
    <d v="2015-08-05T16:50:3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s v="music"/>
    <x v="25"/>
    <n v="106"/>
    <n v="23.12"/>
    <x v="2474"/>
    <d v="2012-12-24T23:47:37"/>
    <x v="3"/>
    <x v="0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s v="theater"/>
    <x v="11"/>
    <n v="142"/>
    <n v="29"/>
    <x v="2475"/>
    <d v="2014-07-27T14:17:25"/>
    <x v="2"/>
    <x v="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s v="theater"/>
    <x v="11"/>
    <n v="104"/>
    <n v="97.5"/>
    <x v="2476"/>
    <d v="2014-06-16T17:06:34"/>
    <x v="2"/>
    <x v="4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s v="theater"/>
    <x v="11"/>
    <n v="130"/>
    <n v="23.64"/>
    <x v="2477"/>
    <d v="2015-02-28T15:14:22"/>
    <x v="4"/>
    <x v="30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s v="theater"/>
    <x v="11"/>
    <n v="130"/>
    <n v="28.89"/>
    <x v="2478"/>
    <d v="2015-04-26T06:28:00"/>
    <x v="4"/>
    <x v="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s v="theater"/>
    <x v="11"/>
    <n v="22"/>
    <n v="129.16999999999999"/>
    <x v="2479"/>
    <d v="2015-11-25T23:00:00"/>
    <x v="4"/>
    <x v="35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s v="theater"/>
    <x v="11"/>
    <n v="100"/>
    <n v="38.65"/>
    <x v="2480"/>
    <d v="2014-06-28T14:05:24"/>
    <x v="2"/>
    <x v="1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s v="film &amp; video"/>
    <x v="23"/>
    <n v="7"/>
    <n v="47.88"/>
    <x v="2481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s v="publishing"/>
    <x v="17"/>
    <n v="116"/>
    <n v="40.21"/>
    <x v="2482"/>
    <d v="2011-07-06T19:33:10"/>
    <x v="6"/>
    <x v="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s v="film &amp; video"/>
    <x v="27"/>
    <n v="127"/>
    <n v="21.19"/>
    <x v="2483"/>
    <d v="2014-02-23T13:39:51"/>
    <x v="2"/>
    <x v="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s v="music"/>
    <x v="14"/>
    <n v="22"/>
    <n v="76"/>
    <x v="2484"/>
    <d v="2017-04-07T18:45:38"/>
    <x v="5"/>
    <x v="0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s v="theater"/>
    <x v="11"/>
    <n v="117"/>
    <n v="50.67"/>
    <x v="2485"/>
    <d v="2015-06-13T01:43:00"/>
    <x v="4"/>
    <x v="8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s v="theater"/>
    <x v="11"/>
    <n v="152"/>
    <n v="19.489999999999998"/>
    <x v="2486"/>
    <d v="2015-04-02T15:54:31"/>
    <x v="4"/>
    <x v="27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s v="theater"/>
    <x v="11"/>
    <n v="22"/>
    <n v="126.5"/>
    <x v="2487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s v="music"/>
    <x v="15"/>
    <n v="101"/>
    <n v="42.11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s v="music"/>
    <x v="13"/>
    <n v="151"/>
    <n v="50.27"/>
    <x v="2489"/>
    <d v="2014-04-14T23:00:00"/>
    <x v="2"/>
    <x v="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s v="theater"/>
    <x v="11"/>
    <n v="251"/>
    <n v="44.24"/>
    <x v="2490"/>
    <d v="2016-08-25T03:59:00"/>
    <x v="1"/>
    <x v="47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s v="theater"/>
    <x v="11"/>
    <n v="15"/>
    <n v="83.33"/>
    <x v="2491"/>
    <d v="2014-05-17T04:32:45"/>
    <x v="2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s v="music"/>
    <x v="12"/>
    <n v="75"/>
    <n v="35.71"/>
    <x v="2492"/>
    <d v="2016-12-30T22:35:11"/>
    <x v="1"/>
    <x v="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s v="music"/>
    <x v="12"/>
    <n v="125"/>
    <n v="27.78"/>
    <x v="2493"/>
    <d v="2012-06-16T09:59:00"/>
    <x v="3"/>
    <x v="0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s v="film &amp; video"/>
    <x v="10"/>
    <n v="30"/>
    <n v="93.25"/>
    <x v="2494"/>
    <d v="2015-01-29T20:21:04"/>
    <x v="2"/>
    <x v="0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s v="theater"/>
    <x v="9"/>
    <n v="149"/>
    <n v="37.25"/>
    <x v="2495"/>
    <d v="2016-04-27T13:16:00"/>
    <x v="1"/>
    <x v="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s v="theater"/>
    <x v="11"/>
    <n v="27"/>
    <n v="35"/>
    <x v="2496"/>
    <d v="2015-11-05T14:16:15"/>
    <x v="4"/>
    <x v="1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s v="games"/>
    <x v="18"/>
    <n v="3"/>
    <n v="34.880000000000003"/>
    <x v="2497"/>
    <d v="2012-04-13T14:17:15"/>
    <x v="3"/>
    <x v="0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s v="publishing"/>
    <x v="39"/>
    <n v="29"/>
    <n v="40.61"/>
    <x v="2498"/>
    <d v="2012-05-15T17:16:27"/>
    <x v="3"/>
    <x v="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s v="music"/>
    <x v="33"/>
    <n v="24"/>
    <n v="34.76"/>
    <x v="2499"/>
    <d v="2013-05-04T14:00:34"/>
    <x v="0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s v="theater"/>
    <x v="11"/>
    <n v="37"/>
    <n v="91.25"/>
    <x v="2500"/>
    <d v="2014-10-22T04:59:00"/>
    <x v="2"/>
    <x v="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s v="theater"/>
    <x v="11"/>
    <n v="104"/>
    <n v="36.5"/>
    <x v="2501"/>
    <d v="2014-06-06T23:00:00"/>
    <x v="2"/>
    <x v="36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s v="music"/>
    <x v="15"/>
    <n v="145"/>
    <n v="21.38"/>
    <x v="2502"/>
    <d v="2016-08-13T11:32:37"/>
    <x v="1"/>
    <x v="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s v="technology"/>
    <x v="1"/>
    <n v="7"/>
    <n v="80.67"/>
    <x v="2503"/>
    <d v="2014-11-29T16:00:00"/>
    <x v="2"/>
    <x v="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s v="music"/>
    <x v="25"/>
    <n v="104"/>
    <n v="55.77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s v="film &amp; video"/>
    <x v="10"/>
    <n v="21"/>
    <n v="180.5"/>
    <x v="2505"/>
    <d v="2015-06-22T17:48:15"/>
    <x v="4"/>
    <x v="0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s v="theater"/>
    <x v="9"/>
    <n v="103"/>
    <n v="120.17"/>
    <x v="2506"/>
    <d v="2015-06-11T16:13:06"/>
    <x v="4"/>
    <x v="0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s v="theater"/>
    <x v="11"/>
    <n v="103"/>
    <n v="26.67"/>
    <x v="2507"/>
    <d v="2016-09-26T10:37:09"/>
    <x v="1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s v="theater"/>
    <x v="11"/>
    <n v="120"/>
    <n v="55.23"/>
    <x v="2508"/>
    <d v="2016-09-08T18:08:42"/>
    <x v="1"/>
    <x v="15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s v="technology"/>
    <x v="1"/>
    <n v="10"/>
    <n v="44.69"/>
    <x v="2509"/>
    <d v="2014-12-01T00:00:00"/>
    <x v="2"/>
    <x v="0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s v="theater"/>
    <x v="11"/>
    <n v="57"/>
    <n v="59.58"/>
    <x v="2510"/>
    <d v="2015-03-28T22:07:06"/>
    <x v="4"/>
    <x v="1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s v="theater"/>
    <x v="9"/>
    <n v="60"/>
    <n v="65"/>
    <x v="2511"/>
    <d v="2015-06-16T17:47:29"/>
    <x v="4"/>
    <x v="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s v="theater"/>
    <x v="11"/>
    <n v="119"/>
    <n v="27.5"/>
    <x v="2512"/>
    <d v="2015-05-07T10:09:54"/>
    <x v="4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s v="theater"/>
    <x v="11"/>
    <n v="115"/>
    <n v="51"/>
    <x v="2513"/>
    <d v="2015-10-28T19:54:00"/>
    <x v="4"/>
    <x v="47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s v="theater"/>
    <x v="19"/>
    <n v="130"/>
    <n v="25.46"/>
    <x v="2514"/>
    <d v="2016-04-15T20:48:27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s v="technology"/>
    <x v="1"/>
    <n v="28"/>
    <n v="19.239999999999998"/>
    <x v="2515"/>
    <d v="2016-02-11T17:05:53"/>
    <x v="1"/>
    <x v="0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s v="theater"/>
    <x v="11"/>
    <n v="118"/>
    <n v="29.58"/>
    <x v="2516"/>
    <d v="2015-06-16T12:59:14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s v="theater"/>
    <x v="11"/>
    <n v="101"/>
    <n v="33.57"/>
    <x v="2517"/>
    <d v="2014-07-31T16:45:59"/>
    <x v="2"/>
    <x v="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s v="publishing"/>
    <x v="35"/>
    <n v="25"/>
    <n v="46.73"/>
    <x v="2518"/>
    <d v="2013-05-01T21:42:37"/>
    <x v="0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s v="technology"/>
    <x v="1"/>
    <n v="0"/>
    <n v="100"/>
    <x v="2519"/>
    <d v="2015-07-18T20:14:16"/>
    <x v="4"/>
    <x v="0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s v="music"/>
    <x v="15"/>
    <n v="100"/>
    <n v="50"/>
    <x v="2520"/>
    <d v="2012-08-25T18:11:42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s v="theater"/>
    <x v="11"/>
    <n v="139"/>
    <n v="57.92"/>
    <x v="2521"/>
    <d v="2016-10-29T03:00:00"/>
    <x v="1"/>
    <x v="3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s v="technology"/>
    <x v="26"/>
    <n v="1"/>
    <n v="76.67"/>
    <x v="2522"/>
    <d v="2016-05-28T18:32:09"/>
    <x v="1"/>
    <x v="0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s v="technology"/>
    <x v="1"/>
    <n v="5"/>
    <n v="27.36"/>
    <x v="2523"/>
    <d v="2015-05-11T19:57:02"/>
    <x v="4"/>
    <x v="0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s v="film &amp; video"/>
    <x v="8"/>
    <n v="137"/>
    <n v="45.6"/>
    <x v="2524"/>
    <d v="2016-07-22T20:42:24"/>
    <x v="1"/>
    <x v="0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s v="music"/>
    <x v="12"/>
    <n v="137"/>
    <n v="26.27"/>
    <x v="2525"/>
    <d v="2011-06-07T15:18:01"/>
    <x v="6"/>
    <x v="0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s v="music"/>
    <x v="12"/>
    <n v="113"/>
    <n v="23.45"/>
    <x v="2526"/>
    <d v="2012-06-23T18:32:55"/>
    <x v="3"/>
    <x v="0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s v="music"/>
    <x v="15"/>
    <n v="170"/>
    <n v="39.97"/>
    <x v="2527"/>
    <d v="2010-08-03T01:59:00"/>
    <x v="7"/>
    <x v="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s v="games"/>
    <x v="18"/>
    <n v="3"/>
    <n v="37.67"/>
    <x v="2528"/>
    <d v="2016-05-14T13:35:36"/>
    <x v="1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s v="photography"/>
    <x v="38"/>
    <n v="45"/>
    <n v="56.42"/>
    <x v="2529"/>
    <d v="2016-07-04T03:40:24"/>
    <x v="1"/>
    <x v="0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s v="film &amp; video"/>
    <x v="23"/>
    <n v="6"/>
    <n v="52"/>
    <x v="2530"/>
    <d v="2014-06-16T22:00:00"/>
    <x v="2"/>
    <x v="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s v="photography"/>
    <x v="3"/>
    <n v="135"/>
    <n v="51.92"/>
    <x v="2531"/>
    <d v="2014-08-31T15:58:45"/>
    <x v="2"/>
    <x v="0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s v="theater"/>
    <x v="11"/>
    <n v="27"/>
    <n v="51.62"/>
    <x v="2532"/>
    <d v="2015-03-25T18:01:10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s v="technology"/>
    <x v="26"/>
    <n v="1"/>
    <n v="47.86"/>
    <x v="2533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s v="technology"/>
    <x v="1"/>
    <n v="9"/>
    <n v="41.75"/>
    <x v="2534"/>
    <d v="2016-02-18T20:14:20"/>
    <x v="1"/>
    <x v="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s v="theater"/>
    <x v="11"/>
    <n v="133"/>
    <n v="51.23"/>
    <x v="2535"/>
    <d v="2014-10-10T11:00:00"/>
    <x v="2"/>
    <x v="16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s v="theater"/>
    <x v="11"/>
    <n v="133"/>
    <n v="26.61"/>
    <x v="2536"/>
    <d v="2017-02-20T08:50:02"/>
    <x v="5"/>
    <x v="3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s v="theater"/>
    <x v="11"/>
    <n v="132"/>
    <n v="36.67"/>
    <x v="2537"/>
    <d v="2015-07-13T01:00:00"/>
    <x v="4"/>
    <x v="15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s v="theater"/>
    <x v="11"/>
    <n v="101"/>
    <n v="41.13"/>
    <x v="2538"/>
    <d v="2015-04-21T17:22:07"/>
    <x v="4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s v="theater"/>
    <x v="11"/>
    <n v="37"/>
    <n v="46.93"/>
    <x v="2539"/>
    <d v="2015-06-27T18:27:06"/>
    <x v="4"/>
    <x v="30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s v="photography"/>
    <x v="36"/>
    <n v="26"/>
    <n v="218.33"/>
    <x v="2540"/>
    <d v="2014-08-01T02:50:38"/>
    <x v="2"/>
    <x v="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s v="theater"/>
    <x v="11"/>
    <n v="13"/>
    <n v="93"/>
    <x v="2541"/>
    <d v="2015-10-16T04:59:00"/>
    <x v="4"/>
    <x v="3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s v="photography"/>
    <x v="3"/>
    <n v="14"/>
    <n v="65.099999999999994"/>
    <x v="2542"/>
    <d v="2015-02-20T08:34:13"/>
    <x v="4"/>
    <x v="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s v="music"/>
    <x v="14"/>
    <n v="7"/>
    <n v="216.67"/>
    <x v="2543"/>
    <d v="2015-07-01T06:00:00"/>
    <x v="4"/>
    <x v="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s v="theater"/>
    <x v="11"/>
    <n v="11"/>
    <n v="108.33"/>
    <x v="2544"/>
    <d v="2016-11-30T17:00:00"/>
    <x v="1"/>
    <x v="8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s v="publishing"/>
    <x v="32"/>
    <n v="13"/>
    <n v="65"/>
    <x v="2545"/>
    <d v="2015-06-30T21:06:08"/>
    <x v="4"/>
    <x v="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s v="theater"/>
    <x v="11"/>
    <n v="27"/>
    <n v="46.43"/>
    <x v="2546"/>
    <d v="2014-08-30T05:30:00"/>
    <x v="2"/>
    <x v="3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s v="theater"/>
    <x v="11"/>
    <n v="130"/>
    <n v="50"/>
    <x v="2547"/>
    <d v="2015-04-18T00:37:00"/>
    <x v="4"/>
    <x v="3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s v="theater"/>
    <x v="11"/>
    <n v="130"/>
    <n v="46.43"/>
    <x v="2548"/>
    <d v="2015-02-28T04:59:00"/>
    <x v="4"/>
    <x v="2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s v="theater"/>
    <x v="9"/>
    <n v="0"/>
    <n v="92.14"/>
    <x v="2549"/>
    <d v="2015-06-14T19:19:00"/>
    <x v="4"/>
    <x v="0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s v="theater"/>
    <x v="11"/>
    <n v="16"/>
    <n v="53.75"/>
    <x v="2550"/>
    <d v="2017-04-08T12:54:05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s v="music"/>
    <x v="33"/>
    <n v="31"/>
    <n v="21.47"/>
    <x v="2551"/>
    <d v="2012-05-29T19:55:05"/>
    <x v="3"/>
    <x v="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s v="theater"/>
    <x v="11"/>
    <n v="21"/>
    <n v="45.79"/>
    <x v="2552"/>
    <d v="2016-10-27T06:40:34"/>
    <x v="1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s v="theater"/>
    <x v="11"/>
    <n v="32"/>
    <n v="40.06"/>
    <x v="2553"/>
    <d v="2014-08-02T14:00:00"/>
    <x v="2"/>
    <x v="2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s v="theater"/>
    <x v="11"/>
    <n v="32"/>
    <n v="33.74"/>
    <x v="2554"/>
    <d v="2016-02-20T21:05:00"/>
    <x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s v="music"/>
    <x v="13"/>
    <n v="128"/>
    <n v="21.37"/>
    <x v="2555"/>
    <d v="2016-12-13T07:59:00"/>
    <x v="1"/>
    <x v="0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s v="film &amp; video"/>
    <x v="10"/>
    <n v="1"/>
    <n v="91.43"/>
    <x v="2556"/>
    <d v="2014-09-19T18:18:21"/>
    <x v="2"/>
    <x v="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s v="film &amp; video"/>
    <x v="23"/>
    <n v="3"/>
    <n v="64"/>
    <x v="2557"/>
    <d v="2012-10-19T23:00:57"/>
    <x v="3"/>
    <x v="0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s v="music"/>
    <x v="33"/>
    <n v="18"/>
    <n v="58.18"/>
    <x v="2558"/>
    <d v="2015-02-28T15:10:00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s v="music"/>
    <x v="12"/>
    <n v="128"/>
    <n v="37.65"/>
    <x v="2559"/>
    <d v="2012-01-25T23:49:52"/>
    <x v="6"/>
    <x v="0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s v="theater"/>
    <x v="11"/>
    <n v="128"/>
    <n v="29.05"/>
    <x v="2560"/>
    <d v="2017-03-31T22:59:00"/>
    <x v="5"/>
    <x v="2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s v="technology"/>
    <x v="6"/>
    <n v="1"/>
    <n v="24.5"/>
    <x v="2561"/>
    <d v="2014-10-08T12:16:18"/>
    <x v="2"/>
    <x v="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s v="technology"/>
    <x v="1"/>
    <n v="1"/>
    <n v="90.86"/>
    <x v="2562"/>
    <d v="2014-10-31T12:30:20"/>
    <x v="2"/>
    <x v="0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s v="theater"/>
    <x v="9"/>
    <n v="106"/>
    <n v="70.67"/>
    <x v="2563"/>
    <d v="2016-05-05T04:02:40"/>
    <x v="1"/>
    <x v="0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s v="film &amp; video"/>
    <x v="27"/>
    <n v="127"/>
    <n v="37.409999999999997"/>
    <x v="2564"/>
    <d v="2011-09-04T21:30:45"/>
    <x v="6"/>
    <x v="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s v="music"/>
    <x v="14"/>
    <n v="25"/>
    <n v="57.73"/>
    <x v="2565"/>
    <d v="2017-04-06T09:20:42"/>
    <x v="5"/>
    <x v="0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s v="theater"/>
    <x v="11"/>
    <n v="127"/>
    <n v="22.61"/>
    <x v="2566"/>
    <d v="2016-06-27T19:00:00"/>
    <x v="1"/>
    <x v="4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s v="music"/>
    <x v="15"/>
    <n v="181"/>
    <n v="33.32"/>
    <x v="2567"/>
    <d v="2015-08-22T18:00:22"/>
    <x v="4"/>
    <x v="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s v="film &amp; video"/>
    <x v="27"/>
    <n v="140"/>
    <n v="28.73"/>
    <x v="2568"/>
    <d v="2012-02-04T17:44:04"/>
    <x v="3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s v="theater"/>
    <x v="11"/>
    <n v="126"/>
    <n v="17.53"/>
    <x v="2569"/>
    <d v="2016-05-20T11:31:00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s v="theater"/>
    <x v="11"/>
    <n v="126"/>
    <n v="78.88"/>
    <x v="2570"/>
    <d v="2015-11-11T19:16:07"/>
    <x v="4"/>
    <x v="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s v="film &amp; video"/>
    <x v="16"/>
    <n v="126"/>
    <n v="31.5"/>
    <x v="2571"/>
    <d v="2016-04-17T02:29:04"/>
    <x v="1"/>
    <x v="0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s v="technology"/>
    <x v="0"/>
    <n v="127"/>
    <n v="62.8"/>
    <x v="2572"/>
    <d v="2015-05-24T20:29:36"/>
    <x v="4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s v="photography"/>
    <x v="36"/>
    <n v="13"/>
    <n v="25"/>
    <x v="2573"/>
    <d v="2016-01-06T22:50:13"/>
    <x v="4"/>
    <x v="0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s v="theater"/>
    <x v="11"/>
    <n v="21"/>
    <n v="52.08"/>
    <x v="2574"/>
    <d v="2016-12-12T06:00:00"/>
    <x v="1"/>
    <x v="2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s v="theater"/>
    <x v="11"/>
    <n v="18"/>
    <n v="36.590000000000003"/>
    <x v="2575"/>
    <d v="2016-09-07T01:21:53"/>
    <x v="1"/>
    <x v="37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s v="technology"/>
    <x v="1"/>
    <n v="3"/>
    <n v="88.71"/>
    <x v="2576"/>
    <d v="2016-07-14T11:48:53"/>
    <x v="1"/>
    <x v="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s v="theater"/>
    <x v="11"/>
    <n v="11"/>
    <n v="51.67"/>
    <x v="2577"/>
    <d v="2015-01-10T03:23:00"/>
    <x v="2"/>
    <x v="18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s v="theater"/>
    <x v="11"/>
    <n v="48"/>
    <n v="62"/>
    <x v="2578"/>
    <d v="2014-08-01T07:00:00"/>
    <x v="2"/>
    <x v="16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s v="music"/>
    <x v="12"/>
    <n v="103"/>
    <n v="56.36"/>
    <x v="2579"/>
    <d v="2012-03-08T04:59:00"/>
    <x v="3"/>
    <x v="0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s v="music"/>
    <x v="15"/>
    <n v="124"/>
    <n v="38.75"/>
    <x v="2580"/>
    <d v="2012-07-12T17:45:32"/>
    <x v="3"/>
    <x v="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s v="theater"/>
    <x v="11"/>
    <n v="124"/>
    <n v="29.43"/>
    <x v="2581"/>
    <d v="2016-07-31T20:58:00"/>
    <x v="1"/>
    <x v="6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s v="technology"/>
    <x v="0"/>
    <n v="103"/>
    <n v="205"/>
    <x v="2582"/>
    <d v="2016-05-06T19:49:42"/>
    <x v="1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s v="theater"/>
    <x v="11"/>
    <n v="61"/>
    <n v="203.67"/>
    <x v="2583"/>
    <d v="2016-03-16T08:33:10"/>
    <x v="1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s v="theater"/>
    <x v="9"/>
    <n v="2"/>
    <n v="67.78"/>
    <x v="2584"/>
    <d v="2015-09-29T21:12:39"/>
    <x v="4"/>
    <x v="0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s v="music"/>
    <x v="12"/>
    <n v="102"/>
    <n v="43.57"/>
    <x v="2585"/>
    <d v="2012-10-26T03:59:00"/>
    <x v="3"/>
    <x v="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s v="theater"/>
    <x v="11"/>
    <n v="122"/>
    <n v="27.73"/>
    <x v="2586"/>
    <d v="2015-10-19T11:00:00"/>
    <x v="4"/>
    <x v="43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s v="theater"/>
    <x v="11"/>
    <n v="122"/>
    <n v="203.33"/>
    <x v="2587"/>
    <d v="2015-06-17T12:05:02"/>
    <x v="4"/>
    <x v="13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s v="games"/>
    <x v="18"/>
    <n v="2"/>
    <n v="25.29"/>
    <x v="2588"/>
    <d v="2013-09-14T13:07:20"/>
    <x v="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s v="music"/>
    <x v="12"/>
    <n v="121"/>
    <n v="37.94"/>
    <x v="2589"/>
    <d v="2012-06-23T05:27:56"/>
    <x v="3"/>
    <x v="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s v="theater"/>
    <x v="11"/>
    <n v="121"/>
    <n v="33.67"/>
    <x v="2590"/>
    <d v="2014-09-30T16:00:00"/>
    <x v="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s v="theater"/>
    <x v="9"/>
    <n v="0"/>
    <n v="201.67"/>
    <x v="2591"/>
    <d v="2015-10-08T19:00:21"/>
    <x v="4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s v="theater"/>
    <x v="11"/>
    <n v="242"/>
    <n v="24.2"/>
    <x v="2592"/>
    <d v="2015-06-12T14:54:16"/>
    <x v="4"/>
    <x v="27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s v="theater"/>
    <x v="11"/>
    <n v="242"/>
    <n v="43.21"/>
    <x v="2593"/>
    <d v="2016-08-07T18:38:2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s v="games"/>
    <x v="18"/>
    <n v="6"/>
    <n v="50.08"/>
    <x v="2594"/>
    <d v="2015-12-30T16:50:10"/>
    <x v="4"/>
    <x v="0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s v="film &amp; video"/>
    <x v="8"/>
    <n v="100"/>
    <n v="46.23"/>
    <x v="2595"/>
    <d v="2015-08-10T22:49:51"/>
    <x v="4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s v="publishing"/>
    <x v="31"/>
    <n v="3"/>
    <n v="75"/>
    <x v="2596"/>
    <d v="2016-04-27T13:55:00"/>
    <x v="1"/>
    <x v="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s v="film &amp; video"/>
    <x v="16"/>
    <n v="100"/>
    <n v="27.27"/>
    <x v="2597"/>
    <d v="2015-01-30T17:00:00"/>
    <x v="2"/>
    <x v="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s v="film &amp; video"/>
    <x v="27"/>
    <n v="120"/>
    <n v="60"/>
    <x v="2598"/>
    <d v="2011-04-03T01:00:00"/>
    <x v="6"/>
    <x v="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s v="film &amp; video"/>
    <x v="8"/>
    <n v="120"/>
    <n v="42.86"/>
    <x v="2599"/>
    <d v="2014-03-01T17:18:00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s v="games"/>
    <x v="5"/>
    <n v="299"/>
    <n v="35.119999999999997"/>
    <x v="2600"/>
    <d v="2016-11-22T20:28:27"/>
    <x v="1"/>
    <x v="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s v="publishing"/>
    <x v="17"/>
    <n v="238"/>
    <n v="33.06"/>
    <x v="2601"/>
    <d v="2012-12-06T01:18:34"/>
    <x v="3"/>
    <x v="0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s v="theater"/>
    <x v="11"/>
    <n v="169"/>
    <n v="45.62"/>
    <x v="2602"/>
    <d v="2014-09-29T08:40:20"/>
    <x v="2"/>
    <x v="1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s v="theater"/>
    <x v="11"/>
    <n v="108"/>
    <n v="28.19"/>
    <x v="2603"/>
    <d v="2014-08-31T13:08:00"/>
    <x v="2"/>
    <x v="5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s v="photography"/>
    <x v="3"/>
    <n v="3"/>
    <n v="73.88"/>
    <x v="2604"/>
    <d v="2014-09-30T15:19:09"/>
    <x v="2"/>
    <x v="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s v="technology"/>
    <x v="26"/>
    <n v="4"/>
    <n v="45.39"/>
    <x v="2605"/>
    <d v="2014-08-14T15:20:23"/>
    <x v="2"/>
    <x v="0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s v="technology"/>
    <x v="1"/>
    <n v="0"/>
    <n v="84.29"/>
    <x v="2606"/>
    <d v="2017-02-01T15:55:59"/>
    <x v="5"/>
    <x v="0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s v="theater"/>
    <x v="19"/>
    <n v="12"/>
    <n v="24.46"/>
    <x v="2607"/>
    <d v="2015-02-20T23:14:16"/>
    <x v="4"/>
    <x v="0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s v="theater"/>
    <x v="9"/>
    <n v="20"/>
    <n v="25.52"/>
    <x v="2608"/>
    <d v="2016-10-22T22:08:58"/>
    <x v="1"/>
    <x v="0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s v="music"/>
    <x v="15"/>
    <n v="167"/>
    <n v="17.239999999999998"/>
    <x v="2609"/>
    <d v="2016-06-12T05:30:00"/>
    <x v="1"/>
    <x v="0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s v="games"/>
    <x v="28"/>
    <n v="2"/>
    <n v="25.43"/>
    <x v="2610"/>
    <d v="2014-11-14T21:30:00"/>
    <x v="2"/>
    <x v="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s v="food"/>
    <x v="29"/>
    <n v="3"/>
    <n v="65"/>
    <x v="2611"/>
    <d v="2015-07-15T17:28:59"/>
    <x v="4"/>
    <x v="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s v="theater"/>
    <x v="11"/>
    <n v="105"/>
    <n v="29"/>
    <x v="2612"/>
    <d v="2015-12-15T00:00:00"/>
    <x v="4"/>
    <x v="2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s v="theater"/>
    <x v="11"/>
    <n v="29"/>
    <n v="44.31"/>
    <x v="2613"/>
    <d v="2014-06-30T17:28:00"/>
    <x v="2"/>
    <x v="10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s v="film &amp; video"/>
    <x v="23"/>
    <n v="10"/>
    <n v="71.25"/>
    <x v="2614"/>
    <d v="2015-10-21T17:26:21"/>
    <x v="4"/>
    <x v="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s v="publishing"/>
    <x v="39"/>
    <n v="14"/>
    <n v="43.85"/>
    <x v="2615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s v="theater"/>
    <x v="11"/>
    <n v="114"/>
    <n v="40.71"/>
    <x v="2616"/>
    <d v="2015-09-17T03:59:00"/>
    <x v="4"/>
    <x v="8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s v="theater"/>
    <x v="11"/>
    <n v="114"/>
    <n v="27.14"/>
    <x v="2617"/>
    <d v="2014-06-15T16:00:00"/>
    <x v="2"/>
    <x v="4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s v="theater"/>
    <x v="11"/>
    <n v="228"/>
    <n v="57"/>
    <x v="2618"/>
    <d v="2015-03-12T19:13:02"/>
    <x v="4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s v="theater"/>
    <x v="11"/>
    <n v="9"/>
    <n v="80.709999999999994"/>
    <x v="2619"/>
    <d v="2015-08-01T01:00:00"/>
    <x v="4"/>
    <x v="43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s v="theater"/>
    <x v="19"/>
    <n v="113"/>
    <n v="37.67"/>
    <x v="2620"/>
    <d v="2016-10-16T21:00:00"/>
    <x v="1"/>
    <x v="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s v="film &amp; video"/>
    <x v="27"/>
    <n v="113"/>
    <n v="19.47"/>
    <x v="2621"/>
    <d v="2016-01-21T11:41:35"/>
    <x v="4"/>
    <x v="0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s v="music"/>
    <x v="22"/>
    <n v="113"/>
    <n v="12.53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s v="theater"/>
    <x v="11"/>
    <n v="28"/>
    <n v="51"/>
    <x v="2623"/>
    <d v="2014-06-05T22:31:40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s v="games"/>
    <x v="18"/>
    <n v="0"/>
    <n v="50.91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s v="music"/>
    <x v="14"/>
    <n v="10"/>
    <n v="62.22"/>
    <x v="2625"/>
    <d v="2014-08-24T23:14:09"/>
    <x v="2"/>
    <x v="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s v="film &amp; video"/>
    <x v="10"/>
    <n v="22"/>
    <n v="56"/>
    <x v="2626"/>
    <d v="2014-10-18T12:07:39"/>
    <x v="2"/>
    <x v="0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s v="music"/>
    <x v="12"/>
    <n v="124"/>
    <n v="43"/>
    <x v="2627"/>
    <d v="2012-04-12T17:02:45"/>
    <x v="3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s v="theater"/>
    <x v="11"/>
    <n v="159"/>
    <n v="18"/>
    <x v="2628"/>
    <d v="2016-10-16T15:36:18"/>
    <x v="1"/>
    <x v="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s v="music"/>
    <x v="15"/>
    <n v="185"/>
    <n v="50.45"/>
    <x v="2629"/>
    <d v="2011-07-25T06:50:00"/>
    <x v="6"/>
    <x v="0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s v="photography"/>
    <x v="3"/>
    <n v="11"/>
    <n v="69.13"/>
    <x v="2630"/>
    <d v="2014-09-28T01:38:33"/>
    <x v="2"/>
    <x v="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s v="technology"/>
    <x v="1"/>
    <n v="28"/>
    <n v="55.3"/>
    <x v="2631"/>
    <d v="2015-01-12T20:47:52"/>
    <x v="2"/>
    <x v="0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s v="music"/>
    <x v="15"/>
    <n v="110"/>
    <n v="42.38"/>
    <x v="2632"/>
    <d v="2015-08-22T04:59:00"/>
    <x v="4"/>
    <x v="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s v="theater"/>
    <x v="11"/>
    <n v="5"/>
    <n v="183.33"/>
    <x v="2633"/>
    <d v="2015-10-11T15:29:05"/>
    <x v="4"/>
    <x v="1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s v="theater"/>
    <x v="11"/>
    <n v="11"/>
    <n v="45.83"/>
    <x v="2634"/>
    <d v="2015-10-01T13:00:00"/>
    <x v="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s v="publishing"/>
    <x v="39"/>
    <n v="11"/>
    <n v="39.29"/>
    <x v="2635"/>
    <d v="2011-12-18T18:21:44"/>
    <x v="6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s v="music"/>
    <x v="15"/>
    <n v="110"/>
    <n v="50"/>
    <x v="2636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s v="theater"/>
    <x v="11"/>
    <n v="110"/>
    <n v="55"/>
    <x v="2637"/>
    <d v="2015-02-02T04:59:00"/>
    <x v="4"/>
    <x v="22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s v="food"/>
    <x v="7"/>
    <n v="182"/>
    <n v="34.130000000000003"/>
    <x v="2638"/>
    <d v="2016-04-20T18:45:50"/>
    <x v="1"/>
    <x v="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s v="theater"/>
    <x v="11"/>
    <n v="109"/>
    <n v="36.33"/>
    <x v="2639"/>
    <d v="2014-06-15T16:00:00"/>
    <x v="2"/>
    <x v="4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s v="music"/>
    <x v="15"/>
    <n v="156"/>
    <n v="28.68"/>
    <x v="2640"/>
    <d v="2012-08-07T17:01:00"/>
    <x v="3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s v="music"/>
    <x v="20"/>
    <n v="218"/>
    <n v="19.46"/>
    <x v="2641"/>
    <d v="2016-10-25T19:00:00"/>
    <x v="1"/>
    <x v="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s v="theater"/>
    <x v="11"/>
    <n v="27"/>
    <n v="38.71"/>
    <x v="2642"/>
    <d v="2017-02-26T13:05:58"/>
    <x v="5"/>
    <x v="1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s v="theater"/>
    <x v="11"/>
    <n v="5"/>
    <n v="60.11"/>
    <x v="2643"/>
    <d v="2015-12-11T23:34:19"/>
    <x v="4"/>
    <x v="27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s v="theater"/>
    <x v="11"/>
    <n v="108"/>
    <n v="33.75"/>
    <x v="2644"/>
    <d v="2017-03-24T12:33:54"/>
    <x v="5"/>
    <x v="1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s v="theater"/>
    <x v="11"/>
    <n v="108"/>
    <n v="33.75"/>
    <x v="2645"/>
    <d v="2015-01-31T14:03:06"/>
    <x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s v="theater"/>
    <x v="11"/>
    <n v="107"/>
    <n v="35.799999999999997"/>
    <x v="2646"/>
    <d v="2014-10-16T03:59:00"/>
    <x v="2"/>
    <x v="37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s v="theater"/>
    <x v="11"/>
    <n v="106"/>
    <n v="58.9"/>
    <x v="2647"/>
    <d v="2014-11-05T21:22:25"/>
    <x v="2"/>
    <x v="15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s v="food"/>
    <x v="29"/>
    <n v="9"/>
    <n v="44.17"/>
    <x v="2648"/>
    <d v="2014-05-02T22:52:53"/>
    <x v="2"/>
    <x v="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s v="food"/>
    <x v="29"/>
    <n v="11"/>
    <n v="48.18"/>
    <x v="2649"/>
    <d v="2015-11-16T16:04:58"/>
    <x v="4"/>
    <x v="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s v="theater"/>
    <x v="11"/>
    <n v="106"/>
    <n v="75.709999999999994"/>
    <x v="2650"/>
    <d v="2015-08-09T16:00:00"/>
    <x v="4"/>
    <x v="47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s v="theater"/>
    <x v="11"/>
    <n v="105"/>
    <n v="21.1"/>
    <x v="2651"/>
    <d v="2016-08-01T19:00:00"/>
    <x v="1"/>
    <x v="3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s v="theater"/>
    <x v="11"/>
    <n v="11"/>
    <n v="47.91"/>
    <x v="2652"/>
    <d v="2016-05-22T19:34:33"/>
    <x v="1"/>
    <x v="27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s v="film &amp; video"/>
    <x v="16"/>
    <n v="105"/>
    <n v="15"/>
    <x v="2653"/>
    <d v="2016-02-15T16:51:23"/>
    <x v="1"/>
    <x v="0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s v="theater"/>
    <x v="19"/>
    <n v="105"/>
    <n v="75"/>
    <x v="2654"/>
    <d v="2016-04-29T03:59:00"/>
    <x v="1"/>
    <x v="0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s v="theater"/>
    <x v="11"/>
    <n v="175"/>
    <n v="29.17"/>
    <x v="2655"/>
    <d v="2014-10-07T18:26:15"/>
    <x v="2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s v="theater"/>
    <x v="9"/>
    <n v="5"/>
    <n v="57.89"/>
    <x v="2656"/>
    <d v="2016-11-01T02:55:34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s v="music"/>
    <x v="33"/>
    <n v="3"/>
    <n v="65"/>
    <x v="2657"/>
    <d v="2012-07-23T04:00:00"/>
    <x v="3"/>
    <x v="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s v="theater"/>
    <x v="11"/>
    <n v="3"/>
    <n v="47.27"/>
    <x v="2658"/>
    <d v="2016-12-06T04:59:00"/>
    <x v="1"/>
    <x v="18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s v="music"/>
    <x v="15"/>
    <n v="104"/>
    <n v="32.5"/>
    <x v="2659"/>
    <d v="2016-07-13T19:14:00"/>
    <x v="1"/>
    <x v="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s v="music"/>
    <x v="15"/>
    <n v="104"/>
    <n v="47.27"/>
    <x v="2660"/>
    <d v="2016-03-31T15:51:11"/>
    <x v="1"/>
    <x v="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s v="theater"/>
    <x v="11"/>
    <n v="104"/>
    <n v="57.78"/>
    <x v="2661"/>
    <d v="2014-08-10T15:59:00"/>
    <x v="2"/>
    <x v="2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s v="music"/>
    <x v="15"/>
    <n v="104"/>
    <n v="34.6"/>
    <x v="2662"/>
    <d v="2009-12-31T23:39:00"/>
    <x v="8"/>
    <x v="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s v="music"/>
    <x v="12"/>
    <n v="103"/>
    <n v="51.6"/>
    <x v="2663"/>
    <d v="2011-01-16T01:51:00"/>
    <x v="7"/>
    <x v="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s v="photography"/>
    <x v="3"/>
    <n v="2"/>
    <n v="84.83"/>
    <x v="2664"/>
    <d v="2016-07-25T19:00:00"/>
    <x v="1"/>
    <x v="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s v="photography"/>
    <x v="36"/>
    <n v="17"/>
    <n v="101.8"/>
    <x v="2665"/>
    <d v="2016-02-13T04:42:12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s v="publishing"/>
    <x v="32"/>
    <n v="5"/>
    <n v="84.33"/>
    <x v="2666"/>
    <d v="2015-02-17T22:15:29"/>
    <x v="4"/>
    <x v="0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s v="theater"/>
    <x v="11"/>
    <n v="202"/>
    <n v="29.71"/>
    <x v="2667"/>
    <d v="2015-07-10T18:00:00"/>
    <x v="4"/>
    <x v="36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s v="theater"/>
    <x v="11"/>
    <n v="20"/>
    <n v="50.4"/>
    <x v="2668"/>
    <d v="2016-07-04T04:00:00"/>
    <x v="1"/>
    <x v="5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s v="theater"/>
    <x v="11"/>
    <n v="144"/>
    <n v="22.91"/>
    <x v="2669"/>
    <d v="2015-06-26T21:00:00"/>
    <x v="4"/>
    <x v="23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s v="theater"/>
    <x v="11"/>
    <n v="101"/>
    <n v="25.16"/>
    <x v="2670"/>
    <d v="2016-07-05T01:11:47"/>
    <x v="1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s v="technology"/>
    <x v="1"/>
    <n v="1"/>
    <n v="167.67"/>
    <x v="2671"/>
    <d v="2016-12-30T23:00:00"/>
    <x v="1"/>
    <x v="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s v="film &amp; video"/>
    <x v="27"/>
    <n v="100"/>
    <n v="31.38"/>
    <x v="2672"/>
    <d v="2011-07-12T07:08:19"/>
    <x v="6"/>
    <x v="0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s v="theater"/>
    <x v="11"/>
    <n v="100"/>
    <n v="62.63"/>
    <x v="2673"/>
    <d v="2016-08-31T20:46:11"/>
    <x v="1"/>
    <x v="13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s v="theater"/>
    <x v="19"/>
    <n v="1"/>
    <n v="500"/>
    <x v="2674"/>
    <d v="2015-12-23T16:18:00"/>
    <x v="4"/>
    <x v="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s v="theater"/>
    <x v="11"/>
    <n v="9"/>
    <n v="29.41"/>
    <x v="2675"/>
    <d v="2014-08-25T21:00:00"/>
    <x v="2"/>
    <x v="5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s v="film &amp; video"/>
    <x v="27"/>
    <n v="100"/>
    <n v="71.430000000000007"/>
    <x v="2676"/>
    <d v="2011-05-15T18:11:26"/>
    <x v="6"/>
    <x v="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s v="film &amp; video"/>
    <x v="21"/>
    <n v="100"/>
    <n v="500"/>
    <x v="2677"/>
    <d v="2015-07-12T22:06:12"/>
    <x v="4"/>
    <x v="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s v="theater"/>
    <x v="19"/>
    <n v="100"/>
    <n v="83.33"/>
    <x v="2678"/>
    <d v="2015-05-18T20:58:47"/>
    <x v="4"/>
    <x v="0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s v="theater"/>
    <x v="9"/>
    <n v="100"/>
    <n v="62.5"/>
    <x v="2679"/>
    <d v="2017-01-31T18:00:00"/>
    <x v="5"/>
    <x v="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s v="theater"/>
    <x v="11"/>
    <n v="100"/>
    <n v="41.67"/>
    <x v="2680"/>
    <d v="2016-05-06T20:17:35"/>
    <x v="1"/>
    <x v="5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s v="theater"/>
    <x v="11"/>
    <n v="100"/>
    <n v="55.56"/>
    <x v="2681"/>
    <d v="2015-06-21T13:41:22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s v="theater"/>
    <x v="11"/>
    <n v="100"/>
    <n v="35.71"/>
    <x v="2682"/>
    <d v="2016-03-31T17:17:36"/>
    <x v="1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s v="theater"/>
    <x v="11"/>
    <n v="100"/>
    <n v="29.41"/>
    <x v="2683"/>
    <d v="2016-02-02T11:29:44"/>
    <x v="1"/>
    <x v="15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s v="theater"/>
    <x v="19"/>
    <n v="100"/>
    <n v="166.67"/>
    <x v="2684"/>
    <d v="2015-08-10T23:00:00"/>
    <x v="4"/>
    <x v="0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s v="music"/>
    <x v="15"/>
    <n v="143"/>
    <n v="25"/>
    <x v="2685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s v="theater"/>
    <x v="11"/>
    <n v="17"/>
    <n v="29.24"/>
    <x v="2686"/>
    <d v="2014-11-20T16:04:00"/>
    <x v="2"/>
    <x v="41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s v="technology"/>
    <x v="4"/>
    <n v="164"/>
    <n v="10.039999999999999"/>
    <x v="2687"/>
    <d v="2015-02-19T20:45:48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s v="theater"/>
    <x v="11"/>
    <n v="2"/>
    <n v="163.33000000000001"/>
    <x v="2688"/>
    <d v="2016-07-02T17:44:28"/>
    <x v="1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s v="theater"/>
    <x v="11"/>
    <n v="10"/>
    <n v="37.54"/>
    <x v="2689"/>
    <d v="2016-05-06T13:04:0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s v="music"/>
    <x v="14"/>
    <n v="10"/>
    <n v="54.11"/>
    <x v="2690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s v="technology"/>
    <x v="1"/>
    <n v="2"/>
    <n v="60.75"/>
    <x v="2691"/>
    <d v="2016-12-30T02:03:5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s v="theater"/>
    <x v="11"/>
    <n v="108"/>
    <n v="44.09"/>
    <x v="2692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s v="theater"/>
    <x v="11"/>
    <n v="138"/>
    <n v="28.32"/>
    <x v="2693"/>
    <d v="2016-03-01T23:59:00"/>
    <x v="1"/>
    <x v="1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s v="technology"/>
    <x v="1"/>
    <n v="1"/>
    <n v="120.25"/>
    <x v="2694"/>
    <d v="2017-02-20T04:37:48"/>
    <x v="1"/>
    <x v="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s v="theater"/>
    <x v="19"/>
    <n v="5"/>
    <n v="60.13"/>
    <x v="2695"/>
    <d v="2015-06-16T23:30:00"/>
    <x v="4"/>
    <x v="0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s v="technology"/>
    <x v="1"/>
    <n v="12"/>
    <n v="60"/>
    <x v="2696"/>
    <d v="2016-03-12T19:52:44"/>
    <x v="1"/>
    <x v="0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s v="film &amp; video"/>
    <x v="23"/>
    <n v="64"/>
    <n v="40"/>
    <x v="2697"/>
    <d v="2015-05-13T16:53:35"/>
    <x v="4"/>
    <x v="0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s v="games"/>
    <x v="18"/>
    <n v="10"/>
    <n v="21.73"/>
    <x v="2698"/>
    <d v="2012-10-04T23:07:13"/>
    <x v="3"/>
    <x v="0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s v="theater"/>
    <x v="9"/>
    <n v="12"/>
    <n v="78.33"/>
    <x v="2699"/>
    <d v="2015-05-05T18:48:00"/>
    <x v="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s v="theater"/>
    <x v="11"/>
    <n v="149"/>
    <n v="15.13"/>
    <x v="2700"/>
    <d v="2016-03-13T22:00:00"/>
    <x v="1"/>
    <x v="5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s v="technology"/>
    <x v="1"/>
    <n v="0"/>
    <n v="116.75"/>
    <x v="2701"/>
    <d v="2016-05-07T21:11:59"/>
    <x v="1"/>
    <x v="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s v="theater"/>
    <x v="11"/>
    <n v="5"/>
    <n v="35.92"/>
    <x v="2702"/>
    <d v="2014-12-21T17:43:33"/>
    <x v="2"/>
    <x v="13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s v="technology"/>
    <x v="26"/>
    <n v="1"/>
    <n v="57.88"/>
    <x v="2703"/>
    <d v="2015-01-15T19:29:00"/>
    <x v="2"/>
    <x v="0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s v="music"/>
    <x v="15"/>
    <n v="116"/>
    <n v="35.619999999999997"/>
    <x v="2704"/>
    <d v="2015-09-23T20:27:39"/>
    <x v="4"/>
    <x v="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s v="food"/>
    <x v="29"/>
    <n v="2"/>
    <n v="76.67"/>
    <x v="2705"/>
    <d v="2015-08-18T21:01:15"/>
    <x v="4"/>
    <x v="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s v="food"/>
    <x v="29"/>
    <n v="3"/>
    <n v="35.380000000000003"/>
    <x v="2706"/>
    <d v="2015-08-22T03:59:00"/>
    <x v="4"/>
    <x v="0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s v="theater"/>
    <x v="11"/>
    <n v="8"/>
    <n v="38.33"/>
    <x v="2707"/>
    <d v="2014-10-22T15:36:50"/>
    <x v="2"/>
    <x v="1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s v="film &amp; video"/>
    <x v="27"/>
    <n v="131"/>
    <n v="21.9"/>
    <x v="2708"/>
    <d v="2012-02-26T00:07:21"/>
    <x v="3"/>
    <x v="0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s v="film &amp; video"/>
    <x v="27"/>
    <n v="153"/>
    <n v="30.67"/>
    <x v="2709"/>
    <d v="2011-12-27T17:35:58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s v="theater"/>
    <x v="11"/>
    <n v="184"/>
    <n v="30.67"/>
    <x v="2710"/>
    <d v="2016-02-13T19:02:06"/>
    <x v="1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s v="theater"/>
    <x v="19"/>
    <n v="30"/>
    <n v="50.56"/>
    <x v="2711"/>
    <d v="2015-04-03T21:48:59"/>
    <x v="4"/>
    <x v="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s v="theater"/>
    <x v="11"/>
    <n v="2"/>
    <n v="32.36"/>
    <x v="2712"/>
    <d v="2016-09-18T19:51:0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s v="theater"/>
    <x v="11"/>
    <n v="38"/>
    <n v="32.36"/>
    <x v="2713"/>
    <d v="2017-03-01T19:00:00"/>
    <x v="5"/>
    <x v="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s v="theater"/>
    <x v="19"/>
    <n v="3"/>
    <n v="30.13"/>
    <x v="2714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s v="theater"/>
    <x v="9"/>
    <n v="3"/>
    <n v="41"/>
    <x v="2715"/>
    <d v="2014-08-08T22:27:26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s v="theater"/>
    <x v="11"/>
    <n v="18"/>
    <n v="64.290000000000006"/>
    <x v="2716"/>
    <d v="2014-07-05T14:22:27"/>
    <x v="2"/>
    <x v="1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s v="theater"/>
    <x v="11"/>
    <n v="113"/>
    <n v="30"/>
    <x v="2717"/>
    <d v="2015-04-05T17:51:17"/>
    <x v="4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s v="publishing"/>
    <x v="31"/>
    <n v="7"/>
    <n v="44.5"/>
    <x v="2718"/>
    <d v="2016-10-09T10:56:59"/>
    <x v="1"/>
    <x v="0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s v="publishing"/>
    <x v="35"/>
    <n v="9"/>
    <n v="40.450000000000003"/>
    <x v="2719"/>
    <d v="2015-04-03T15:38:00"/>
    <x v="4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s v="theater"/>
    <x v="11"/>
    <n v="18"/>
    <n v="44"/>
    <x v="2720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s v="theater"/>
    <x v="11"/>
    <n v="110"/>
    <n v="24.44"/>
    <x v="2721"/>
    <d v="2015-08-22T12:07:53"/>
    <x v="4"/>
    <x v="26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s v="theater"/>
    <x v="11"/>
    <n v="22"/>
    <n v="48.56"/>
    <x v="2722"/>
    <d v="2015-09-16T05:37:27"/>
    <x v="4"/>
    <x v="43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s v="technology"/>
    <x v="26"/>
    <n v="4"/>
    <n v="145"/>
    <x v="2723"/>
    <d v="2015-02-22T01:21:47"/>
    <x v="4"/>
    <x v="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s v="film &amp; video"/>
    <x v="10"/>
    <n v="16"/>
    <n v="43.5"/>
    <x v="2724"/>
    <d v="2014-08-16T23:42:00"/>
    <x v="2"/>
    <x v="0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s v="music"/>
    <x v="15"/>
    <n v="109"/>
    <n v="31.07"/>
    <x v="2725"/>
    <d v="2013-12-21T04:44:00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s v="technology"/>
    <x v="6"/>
    <n v="2"/>
    <n v="108.25"/>
    <x v="2726"/>
    <d v="2016-12-29T22:01:4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s v="film &amp; video"/>
    <x v="23"/>
    <n v="1"/>
    <n v="35.83"/>
    <x v="2727"/>
    <d v="2014-09-11T06:14:57"/>
    <x v="2"/>
    <x v="0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s v="theater"/>
    <x v="11"/>
    <n v="34"/>
    <n v="33.08"/>
    <x v="2728"/>
    <d v="2015-02-28T12:00:00"/>
    <x v="4"/>
    <x v="1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s v="theater"/>
    <x v="9"/>
    <n v="57"/>
    <n v="43"/>
    <x v="2729"/>
    <d v="2015-04-01T12:22:05"/>
    <x v="4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s v="food"/>
    <x v="7"/>
    <n v="108"/>
    <n v="47.78"/>
    <x v="2730"/>
    <d v="2016-08-31T05:36:00"/>
    <x v="1"/>
    <x v="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s v="theater"/>
    <x v="11"/>
    <n v="129"/>
    <n v="30.71"/>
    <x v="2731"/>
    <d v="2015-11-30T22:30:00"/>
    <x v="4"/>
    <x v="3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s v="theater"/>
    <x v="11"/>
    <n v="143"/>
    <n v="21.5"/>
    <x v="2732"/>
    <d v="2015-07-05T15:38:37"/>
    <x v="4"/>
    <x v="1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s v="theater"/>
    <x v="11"/>
    <n v="28"/>
    <n v="61"/>
    <x v="2733"/>
    <d v="2015-05-25T21:38:16"/>
    <x v="4"/>
    <x v="27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s v="technology"/>
    <x v="26"/>
    <n v="0"/>
    <n v="53.25"/>
    <x v="2734"/>
    <d v="2015-05-04T01:40:38"/>
    <x v="4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s v="theater"/>
    <x v="19"/>
    <n v="9"/>
    <n v="47.33"/>
    <x v="2735"/>
    <d v="2015-01-02T16:13:36"/>
    <x v="2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s v="games"/>
    <x v="28"/>
    <n v="0"/>
    <n v="60.71"/>
    <x v="2736"/>
    <d v="2015-04-30T16:00:51"/>
    <x v="4"/>
    <x v="0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s v="games"/>
    <x v="18"/>
    <n v="5"/>
    <n v="17.71"/>
    <x v="2737"/>
    <d v="2013-12-09T05:59:00"/>
    <x v="0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s v="theater"/>
    <x v="11"/>
    <n v="24"/>
    <n v="53.13"/>
    <x v="2738"/>
    <d v="2015-11-28T21:22:21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s v="music"/>
    <x v="13"/>
    <n v="101"/>
    <n v="47.22"/>
    <x v="2739"/>
    <d v="2015-11-02T08:00:00"/>
    <x v="4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s v="film &amp; video"/>
    <x v="27"/>
    <n v="106"/>
    <n v="53.13"/>
    <x v="2740"/>
    <d v="2011-07-12T03:14:42"/>
    <x v="6"/>
    <x v="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s v="music"/>
    <x v="13"/>
    <n v="383"/>
    <n v="15.04"/>
    <x v="2741"/>
    <d v="2013-01-16T20:19:25"/>
    <x v="0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s v="theater"/>
    <x v="11"/>
    <n v="210"/>
    <n v="105"/>
    <x v="2742"/>
    <d v="2015-06-22T17:31:06"/>
    <x v="4"/>
    <x v="1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s v="publishing"/>
    <x v="31"/>
    <n v="8"/>
    <n v="104.75"/>
    <x v="2743"/>
    <d v="2016-09-18T20:26:25"/>
    <x v="1"/>
    <x v="0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s v="theater"/>
    <x v="11"/>
    <n v="42"/>
    <n v="29.79"/>
    <x v="2744"/>
    <d v="2015-05-07T17:11:59"/>
    <x v="4"/>
    <x v="13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s v="music"/>
    <x v="12"/>
    <n v="104"/>
    <n v="18.91"/>
    <x v="2745"/>
    <d v="2010-02-15T05:00:00"/>
    <x v="7"/>
    <x v="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s v="film &amp; video"/>
    <x v="23"/>
    <n v="14"/>
    <n v="51.88"/>
    <x v="2746"/>
    <d v="2016-07-05T20:54:43"/>
    <x v="1"/>
    <x v="0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s v="theater"/>
    <x v="11"/>
    <n v="7"/>
    <n v="59"/>
    <x v="2747"/>
    <d v="2015-12-15T20:25:16"/>
    <x v="4"/>
    <x v="2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s v="technology"/>
    <x v="1"/>
    <n v="2"/>
    <n v="51.38"/>
    <x v="2748"/>
    <d v="2015-11-09T01:21:33"/>
    <x v="4"/>
    <x v="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s v="games"/>
    <x v="18"/>
    <n v="1"/>
    <n v="410"/>
    <x v="2749"/>
    <d v="2014-08-02T15:49:43"/>
    <x v="2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s v="theater"/>
    <x v="11"/>
    <n v="24"/>
    <n v="41"/>
    <x v="2750"/>
    <d v="2017-03-06T06:58:27"/>
    <x v="5"/>
    <x v="1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s v="film &amp; video"/>
    <x v="16"/>
    <n v="117"/>
    <n v="51.25"/>
    <x v="2751"/>
    <d v="2015-01-01T07:59:00"/>
    <x v="2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s v="theater"/>
    <x v="11"/>
    <n v="136"/>
    <n v="15.15"/>
    <x v="2752"/>
    <d v="2016-05-31T16:33:14"/>
    <x v="1"/>
    <x v="27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s v="technology"/>
    <x v="1"/>
    <n v="1"/>
    <n v="45.33"/>
    <x v="2753"/>
    <d v="2014-12-02T06:19:05"/>
    <x v="2"/>
    <x v="0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s v="games"/>
    <x v="18"/>
    <n v="1"/>
    <n v="101.25"/>
    <x v="2754"/>
    <d v="2016-07-13T06:49:59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s v="technology"/>
    <x v="1"/>
    <n v="3"/>
    <n v="13"/>
    <x v="2755"/>
    <d v="2017-01-10T16:31:21"/>
    <x v="1"/>
    <x v="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s v="publishing"/>
    <x v="31"/>
    <n v="8"/>
    <n v="80.599999999999994"/>
    <x v="2756"/>
    <d v="2014-12-19T19:31:28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s v="film &amp; video"/>
    <x v="21"/>
    <n v="13"/>
    <n v="80.599999999999994"/>
    <x v="2757"/>
    <d v="2014-07-01T19:00:00"/>
    <x v="2"/>
    <x v="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s v="theater"/>
    <x v="19"/>
    <n v="4"/>
    <n v="100.5"/>
    <x v="2758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s v="film &amp; video"/>
    <x v="10"/>
    <n v="33"/>
    <n v="30.85"/>
    <x v="2759"/>
    <d v="2015-04-13T19:00:00"/>
    <x v="4"/>
    <x v="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s v="film &amp; video"/>
    <x v="10"/>
    <n v="40"/>
    <n v="80.2"/>
    <x v="2760"/>
    <d v="2015-06-21T00:50:59"/>
    <x v="4"/>
    <x v="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s v="music"/>
    <x v="12"/>
    <n v="133"/>
    <n v="25.02"/>
    <x v="2761"/>
    <d v="2012-07-28T02:00:00"/>
    <x v="3"/>
    <x v="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s v="film &amp; video"/>
    <x v="23"/>
    <n v="1"/>
    <n v="133.33000000000001"/>
    <x v="2762"/>
    <d v="2012-05-25T14:14:00"/>
    <x v="3"/>
    <x v="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s v="publishing"/>
    <x v="35"/>
    <n v="3"/>
    <n v="66.67"/>
    <x v="2763"/>
    <d v="2010-10-15T04:00:00"/>
    <x v="7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s v="theater"/>
    <x v="11"/>
    <n v="11"/>
    <n v="80"/>
    <x v="2764"/>
    <d v="2017-02-28T08:51:00"/>
    <x v="5"/>
    <x v="7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s v="theater"/>
    <x v="11"/>
    <n v="16"/>
    <n v="66.67"/>
    <x v="2765"/>
    <d v="2016-02-03T18:49:00"/>
    <x v="1"/>
    <x v="3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s v="theater"/>
    <x v="11"/>
    <n v="100"/>
    <n v="30.77"/>
    <x v="2766"/>
    <d v="2016-11-26T06:00:00"/>
    <x v="1"/>
    <x v="47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s v="theater"/>
    <x v="11"/>
    <n v="12"/>
    <n v="79.400000000000006"/>
    <x v="2767"/>
    <d v="2015-06-27T21:44:14"/>
    <x v="4"/>
    <x v="18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s v="film &amp; video"/>
    <x v="23"/>
    <n v="1"/>
    <n v="56.57"/>
    <x v="2768"/>
    <d v="2014-02-14T22:43:20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s v="music"/>
    <x v="25"/>
    <n v="156"/>
    <n v="30.08"/>
    <x v="2769"/>
    <d v="2011-01-02T03:00:00"/>
    <x v="7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s v="theater"/>
    <x v="11"/>
    <n v="19"/>
    <n v="64.17"/>
    <x v="2770"/>
    <d v="2015-04-29T14:07:06"/>
    <x v="4"/>
    <x v="1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s v="theater"/>
    <x v="11"/>
    <n v="128"/>
    <n v="27.5"/>
    <x v="2771"/>
    <d v="2016-08-13T23:29:16"/>
    <x v="1"/>
    <x v="27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s v="photography"/>
    <x v="36"/>
    <n v="5"/>
    <n v="31.75"/>
    <x v="2772"/>
    <d v="2014-07-09T17:24:25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s v="theater"/>
    <x v="11"/>
    <n v="127"/>
    <n v="25.4"/>
    <x v="2773"/>
    <d v="2016-02-18T21:30:00"/>
    <x v="1"/>
    <x v="22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s v="photography"/>
    <x v="3"/>
    <n v="11"/>
    <n v="42.22"/>
    <x v="2774"/>
    <d v="2015-03-01T21:47:19"/>
    <x v="4"/>
    <x v="0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s v="publishing"/>
    <x v="39"/>
    <n v="19"/>
    <n v="47.5"/>
    <x v="2775"/>
    <d v="2012-08-26T21:37:03"/>
    <x v="3"/>
    <x v="0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s v="film &amp; video"/>
    <x v="10"/>
    <n v="58"/>
    <n v="54.29"/>
    <x v="2776"/>
    <d v="2015-02-08T19:38:49"/>
    <x v="4"/>
    <x v="0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s v="technology"/>
    <x v="1"/>
    <n v="1"/>
    <n v="41.89"/>
    <x v="2777"/>
    <d v="2016-10-17T15:15:19"/>
    <x v="1"/>
    <x v="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s v="theater"/>
    <x v="9"/>
    <n v="0"/>
    <n v="53.71"/>
    <x v="2778"/>
    <d v="2014-12-27T01:40:44"/>
    <x v="2"/>
    <x v="0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s v="film &amp; video"/>
    <x v="8"/>
    <n v="125"/>
    <n v="41.78"/>
    <x v="2779"/>
    <d v="2016-04-05T16:00:00"/>
    <x v="1"/>
    <x v="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s v="theater"/>
    <x v="11"/>
    <n v="4"/>
    <n v="93.75"/>
    <x v="2780"/>
    <d v="2017-04-14T04:59:00"/>
    <x v="5"/>
    <x v="18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s v="music"/>
    <x v="33"/>
    <n v="6"/>
    <n v="41.67"/>
    <x v="2781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s v="publishing"/>
    <x v="17"/>
    <n v="125"/>
    <n v="53.57"/>
    <x v="2782"/>
    <d v="2014-07-14T19:32:39"/>
    <x v="2"/>
    <x v="0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s v="theater"/>
    <x v="11"/>
    <n v="150"/>
    <n v="41.67"/>
    <x v="2783"/>
    <d v="2016-07-15T21:38:00"/>
    <x v="1"/>
    <x v="2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s v="theater"/>
    <x v="9"/>
    <n v="124"/>
    <n v="14.84"/>
    <x v="2784"/>
    <d v="2015-12-23T22:59:00"/>
    <x v="4"/>
    <x v="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s v="theater"/>
    <x v="11"/>
    <n v="123"/>
    <n v="46.13"/>
    <x v="2785"/>
    <d v="2016-06-26T00:04:51"/>
    <x v="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s v="photography"/>
    <x v="34"/>
    <n v="7"/>
    <n v="40.78"/>
    <x v="2786"/>
    <d v="2014-07-15T05:11:00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s v="theater"/>
    <x v="11"/>
    <n v="7"/>
    <n v="72.400000000000006"/>
    <x v="2787"/>
    <d v="2015-03-23T03:55:12"/>
    <x v="4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s v="games"/>
    <x v="28"/>
    <n v="10"/>
    <n v="32.82"/>
    <x v="2788"/>
    <d v="2016-01-31T04:17:00"/>
    <x v="1"/>
    <x v="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s v="film &amp; video"/>
    <x v="10"/>
    <n v="1"/>
    <n v="120"/>
    <x v="2789"/>
    <d v="2015-08-20T20:06:00"/>
    <x v="4"/>
    <x v="0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s v="publishing"/>
    <x v="35"/>
    <n v="2"/>
    <n v="60"/>
    <x v="2790"/>
    <d v="2014-01-05T13:31:00"/>
    <x v="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s v="music"/>
    <x v="14"/>
    <n v="103"/>
    <n v="24"/>
    <x v="2791"/>
    <d v="2017-03-24T05:00:23"/>
    <x v="5"/>
    <x v="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s v="film &amp; video"/>
    <x v="21"/>
    <n v="1"/>
    <n v="35.9"/>
    <x v="2792"/>
    <d v="2014-12-02T15:04:04"/>
    <x v="2"/>
    <x v="0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s v="technology"/>
    <x v="4"/>
    <n v="1"/>
    <n v="71.599999999999994"/>
    <x v="2793"/>
    <d v="2016-12-21T14:59:03"/>
    <x v="1"/>
    <x v="0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s v="theater"/>
    <x v="11"/>
    <n v="18"/>
    <n v="25.57"/>
    <x v="2794"/>
    <d v="2014-08-12T01:53:58"/>
    <x v="2"/>
    <x v="1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s v="theater"/>
    <x v="11"/>
    <n v="101"/>
    <n v="59.17"/>
    <x v="2795"/>
    <d v="2015-08-29T03:59:00"/>
    <x v="4"/>
    <x v="2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s v="technology"/>
    <x v="4"/>
    <n v="102"/>
    <n v="25.21"/>
    <x v="2796"/>
    <d v="2015-01-15T21:54:55"/>
    <x v="2"/>
    <x v="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s v="publishing"/>
    <x v="35"/>
    <n v="70"/>
    <n v="39"/>
    <x v="2797"/>
    <d v="2014-02-23T18:43:38"/>
    <x v="2"/>
    <x v="0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s v="theater"/>
    <x v="19"/>
    <n v="100"/>
    <n v="35.1"/>
    <x v="2798"/>
    <d v="2015-07-11T03:59:00"/>
    <x v="4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s v="technology"/>
    <x v="26"/>
    <n v="0"/>
    <n v="116.67"/>
    <x v="2799"/>
    <d v="2016-05-14T15:18:28"/>
    <x v="1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s v="publishing"/>
    <x v="32"/>
    <n v="4"/>
    <n v="26.92"/>
    <x v="2800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s v="theater"/>
    <x v="11"/>
    <n v="16"/>
    <n v="29.17"/>
    <x v="2801"/>
    <d v="2015-03-08T12:57:05"/>
    <x v="4"/>
    <x v="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s v="theater"/>
    <x v="11"/>
    <n v="140"/>
    <n v="35"/>
    <x v="2802"/>
    <d v="2015-04-24T21:52:21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s v="technology"/>
    <x v="26"/>
    <n v="0"/>
    <n v="38.44"/>
    <x v="2803"/>
    <d v="2015-01-18T01:12:00"/>
    <x v="2"/>
    <x v="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s v="film &amp; video"/>
    <x v="10"/>
    <n v="0"/>
    <n v="69"/>
    <x v="2804"/>
    <d v="2016-09-03T16:34:37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s v="music"/>
    <x v="33"/>
    <n v="38"/>
    <n v="69"/>
    <x v="2805"/>
    <d v="2010-06-25T21:32:00"/>
    <x v="7"/>
    <x v="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s v="technology"/>
    <x v="26"/>
    <n v="6"/>
    <n v="37.89"/>
    <x v="2806"/>
    <d v="2016-07-01T18:35:38"/>
    <x v="1"/>
    <x v="0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s v="theater"/>
    <x v="11"/>
    <n v="113"/>
    <n v="20"/>
    <x v="2807"/>
    <d v="2014-11-03T00:00:00"/>
    <x v="2"/>
    <x v="3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s v="film &amp; video"/>
    <x v="21"/>
    <n v="8"/>
    <n v="37.56"/>
    <x v="2808"/>
    <d v="2015-08-11T13:00:52"/>
    <x v="4"/>
    <x v="0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s v="theater"/>
    <x v="9"/>
    <n v="0"/>
    <n v="55.83"/>
    <x v="2809"/>
    <d v="2015-09-28T06:35:34"/>
    <x v="4"/>
    <x v="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s v="food"/>
    <x v="29"/>
    <n v="1"/>
    <n v="55.83"/>
    <x v="2810"/>
    <d v="2016-07-15T20:42:26"/>
    <x v="1"/>
    <x v="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s v="film &amp; video"/>
    <x v="23"/>
    <n v="1"/>
    <n v="67"/>
    <x v="2811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s v="photography"/>
    <x v="3"/>
    <n v="7"/>
    <n v="83.75"/>
    <x v="2812"/>
    <d v="2014-10-29T22:57:51"/>
    <x v="2"/>
    <x v="0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s v="theater"/>
    <x v="9"/>
    <n v="3"/>
    <n v="20.88"/>
    <x v="2813"/>
    <d v="2016-12-07T17:36:09"/>
    <x v="1"/>
    <x v="0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s v="music"/>
    <x v="33"/>
    <n v="2"/>
    <n v="55"/>
    <x v="2814"/>
    <d v="2014-11-22T00:02:03"/>
    <x v="2"/>
    <x v="0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s v="music"/>
    <x v="33"/>
    <n v="11"/>
    <n v="21.8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s v="technology"/>
    <x v="26"/>
    <n v="11"/>
    <n v="81.58"/>
    <x v="2816"/>
    <d v="2015-12-10T22:12:46"/>
    <x v="4"/>
    <x v="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s v="film &amp; video"/>
    <x v="10"/>
    <n v="3"/>
    <n v="32.5"/>
    <x v="2817"/>
    <d v="2015-08-30T05:28:00"/>
    <x v="4"/>
    <x v="0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s v="film &amp; video"/>
    <x v="10"/>
    <n v="4"/>
    <n v="108.33"/>
    <x v="2818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s v="music"/>
    <x v="33"/>
    <n v="5"/>
    <n v="27.08"/>
    <x v="2819"/>
    <d v="2013-11-29T14:28:15"/>
    <x v="0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s v="food"/>
    <x v="29"/>
    <n v="7"/>
    <n v="108.33"/>
    <x v="2820"/>
    <d v="2015-09-06T02:36:46"/>
    <x v="4"/>
    <x v="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s v="publishing"/>
    <x v="31"/>
    <n v="5"/>
    <n v="24.62"/>
    <x v="2821"/>
    <d v="2014-12-04T01:31:39"/>
    <x v="2"/>
    <x v="0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s v="theater"/>
    <x v="11"/>
    <n v="32"/>
    <n v="29.09"/>
    <x v="2822"/>
    <d v="2016-06-02T13:07:28"/>
    <x v="1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s v="theater"/>
    <x v="11"/>
    <n v="160"/>
    <n v="40"/>
    <x v="2823"/>
    <d v="2016-04-21T22:36:48"/>
    <x v="1"/>
    <x v="15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s v="music"/>
    <x v="13"/>
    <n v="106"/>
    <n v="22.64"/>
    <x v="2824"/>
    <d v="2015-07-23T18:02:25"/>
    <x v="4"/>
    <x v="0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s v="theater"/>
    <x v="11"/>
    <n v="4"/>
    <n v="26.33"/>
    <x v="2825"/>
    <d v="2015-10-31T15:57:33"/>
    <x v="4"/>
    <x v="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s v="theater"/>
    <x v="11"/>
    <n v="104"/>
    <n v="52"/>
    <x v="2826"/>
    <d v="2014-10-27T03:00:00"/>
    <x v="2"/>
    <x v="43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s v="theater"/>
    <x v="11"/>
    <n v="4"/>
    <n v="23.92"/>
    <x v="2827"/>
    <d v="2014-09-06T00:10:11"/>
    <x v="2"/>
    <x v="1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s v="games"/>
    <x v="18"/>
    <n v="0"/>
    <n v="103.33"/>
    <x v="2828"/>
    <d v="2017-01-07T07:12:49"/>
    <x v="1"/>
    <x v="0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s v="food"/>
    <x v="29"/>
    <n v="1"/>
    <n v="34.44"/>
    <x v="2829"/>
    <d v="2014-10-27T21:25:08"/>
    <x v="2"/>
    <x v="0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s v="music"/>
    <x v="15"/>
    <n v="103"/>
    <n v="28.18"/>
    <x v="2830"/>
    <d v="2012-02-14T19:49:00"/>
    <x v="3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s v="technology"/>
    <x v="0"/>
    <n v="103"/>
    <n v="18.239999999999998"/>
    <x v="2831"/>
    <d v="2015-03-11T23:45:52"/>
    <x v="4"/>
    <x v="0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s v="technology"/>
    <x v="1"/>
    <n v="0"/>
    <n v="76.25"/>
    <x v="2832"/>
    <d v="2014-09-05T20:30:02"/>
    <x v="2"/>
    <x v="0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s v="music"/>
    <x v="12"/>
    <n v="20"/>
    <n v="21.57"/>
    <x v="2833"/>
    <d v="2011-09-06T20:39:10"/>
    <x v="6"/>
    <x v="0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s v="film &amp; video"/>
    <x v="23"/>
    <n v="2"/>
    <n v="50.17"/>
    <x v="2834"/>
    <d v="2015-08-21T11:47:36"/>
    <x v="4"/>
    <x v="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s v="technology"/>
    <x v="26"/>
    <n v="3"/>
    <n v="150.5"/>
    <x v="2835"/>
    <d v="2016-11-17T19:28:06"/>
    <x v="1"/>
    <x v="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s v="theater"/>
    <x v="11"/>
    <n v="12"/>
    <n v="75.25"/>
    <x v="2836"/>
    <d v="2014-10-17T19:10:10"/>
    <x v="2"/>
    <x v="27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s v="music"/>
    <x v="15"/>
    <n v="100"/>
    <n v="37.630000000000003"/>
    <x v="2837"/>
    <d v="2012-10-17T20:17:39"/>
    <x v="3"/>
    <x v="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s v="music"/>
    <x v="12"/>
    <n v="241"/>
    <n v="23.15"/>
    <x v="2838"/>
    <d v="2011-09-27T04:59:00"/>
    <x v="6"/>
    <x v="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s v="technology"/>
    <x v="26"/>
    <n v="1"/>
    <n v="300"/>
    <x v="2839"/>
    <d v="2014-08-25T17:12:18"/>
    <x v="2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s v="technology"/>
    <x v="26"/>
    <n v="3"/>
    <n v="300"/>
    <x v="2840"/>
    <d v="2016-01-08T19:47:00"/>
    <x v="4"/>
    <x v="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s v="theater"/>
    <x v="9"/>
    <n v="3"/>
    <n v="300"/>
    <x v="2841"/>
    <d v="2016-06-05T10:43:47"/>
    <x v="1"/>
    <x v="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s v="theater"/>
    <x v="9"/>
    <n v="12"/>
    <n v="25"/>
    <x v="2842"/>
    <d v="2015-07-16T07:56:00"/>
    <x v="4"/>
    <x v="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s v="theater"/>
    <x v="11"/>
    <n v="50"/>
    <n v="60"/>
    <x v="2843"/>
    <d v="2016-01-29T23:34:00"/>
    <x v="1"/>
    <x v="32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s v="theater"/>
    <x v="11"/>
    <n v="60"/>
    <n v="60"/>
    <x v="2844"/>
    <d v="2015-12-01T05:59:00"/>
    <x v="4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s v="music"/>
    <x v="20"/>
    <n v="100"/>
    <n v="18.75"/>
    <x v="2845"/>
    <d v="2015-04-14T19:00:33"/>
    <x v="4"/>
    <x v="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s v="music"/>
    <x v="20"/>
    <n v="100"/>
    <n v="30"/>
    <x v="2846"/>
    <d v="2015-02-16T19:58:29"/>
    <x v="4"/>
    <x v="0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s v="music"/>
    <x v="15"/>
    <n v="100"/>
    <n v="27.27"/>
    <x v="2847"/>
    <d v="2014-01-31T19:01:00"/>
    <x v="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s v="music"/>
    <x v="12"/>
    <n v="100"/>
    <n v="27.27"/>
    <x v="2848"/>
    <d v="2013-04-15T22:16:33"/>
    <x v="0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s v="theater"/>
    <x v="19"/>
    <n v="100"/>
    <n v="30"/>
    <x v="2849"/>
    <d v="2015-01-24T03:00:00"/>
    <x v="4"/>
    <x v="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s v="technology"/>
    <x v="1"/>
    <n v="1"/>
    <n v="99.33"/>
    <x v="2850"/>
    <d v="2016-10-31T21:36:04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s v="technology"/>
    <x v="1"/>
    <n v="1"/>
    <n v="49.67"/>
    <x v="2851"/>
    <d v="2016-10-26T03:59:00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s v="theater"/>
    <x v="11"/>
    <n v="24"/>
    <n v="24.33"/>
    <x v="2852"/>
    <d v="2014-09-28T18:55:56"/>
    <x v="2"/>
    <x v="1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s v="photography"/>
    <x v="3"/>
    <n v="290"/>
    <n v="19.329999999999998"/>
    <x v="2853"/>
    <d v="2017-02-11T12:09:38"/>
    <x v="5"/>
    <x v="0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s v="technology"/>
    <x v="1"/>
    <n v="10"/>
    <n v="24.08"/>
    <x v="2854"/>
    <d v="2016-11-29T17:01:45"/>
    <x v="1"/>
    <x v="0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s v="photography"/>
    <x v="38"/>
    <n v="29"/>
    <n v="26.27"/>
    <x v="2855"/>
    <d v="2014-09-17T05:06:39"/>
    <x v="2"/>
    <x v="0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s v="theater"/>
    <x v="11"/>
    <n v="286"/>
    <n v="19.27"/>
    <x v="2856"/>
    <d v="2015-12-04T19:29:08"/>
    <x v="4"/>
    <x v="27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s v="technology"/>
    <x v="1"/>
    <n v="2"/>
    <n v="57.2"/>
    <x v="2857"/>
    <d v="2016-09-09T18:00:48"/>
    <x v="1"/>
    <x v="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s v="theater"/>
    <x v="11"/>
    <n v="3"/>
    <n v="57"/>
    <x v="2858"/>
    <d v="2014-06-23T16:00:00"/>
    <x v="2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s v="theater"/>
    <x v="11"/>
    <n v="14"/>
    <n v="71.25"/>
    <x v="2859"/>
    <d v="2016-04-14T04:39:40"/>
    <x v="1"/>
    <x v="27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s v="games"/>
    <x v="18"/>
    <n v="1"/>
    <n v="28.4"/>
    <x v="2860"/>
    <d v="2017-01-11T17:49:08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s v="food"/>
    <x v="40"/>
    <n v="3"/>
    <n v="40.14"/>
    <x v="2861"/>
    <d v="2015-09-27T18:38:24"/>
    <x v="4"/>
    <x v="0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s v="photography"/>
    <x v="34"/>
    <n v="0"/>
    <n v="40"/>
    <x v="2862"/>
    <d v="2014-06-18T20:13:00"/>
    <x v="2"/>
    <x v="0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s v="technology"/>
    <x v="1"/>
    <n v="1"/>
    <n v="93.33"/>
    <x v="2863"/>
    <d v="2016-03-25T16:59:16"/>
    <x v="1"/>
    <x v="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s v="theater"/>
    <x v="9"/>
    <n v="2"/>
    <n v="93.33"/>
    <x v="2864"/>
    <d v="2015-03-27T23:16:12"/>
    <x v="4"/>
    <x v="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s v="music"/>
    <x v="14"/>
    <n v="9"/>
    <n v="35"/>
    <x v="2865"/>
    <d v="2017-04-09T20:00:00"/>
    <x v="5"/>
    <x v="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s v="music"/>
    <x v="12"/>
    <n v="37"/>
    <n v="35"/>
    <x v="2866"/>
    <d v="2011-05-28T02:22:42"/>
    <x v="6"/>
    <x v="0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s v="theater"/>
    <x v="11"/>
    <n v="112"/>
    <n v="11.67"/>
    <x v="2867"/>
    <d v="2016-02-18T22:00:00"/>
    <x v="1"/>
    <x v="3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s v="film &amp; video"/>
    <x v="10"/>
    <n v="1"/>
    <n v="46.5"/>
    <x v="2868"/>
    <d v="2014-10-05T09:12:02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s v="theater"/>
    <x v="9"/>
    <n v="14"/>
    <n v="55.6"/>
    <x v="2869"/>
    <d v="2016-02-12T04:33:11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s v="food"/>
    <x v="29"/>
    <n v="0"/>
    <n v="23.08"/>
    <x v="2870"/>
    <d v="2014-09-15T19:55:03"/>
    <x v="2"/>
    <x v="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s v="theater"/>
    <x v="11"/>
    <n v="139"/>
    <n v="30.78"/>
    <x v="2871"/>
    <d v="2015-12-02T20:59:25"/>
    <x v="4"/>
    <x v="32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s v="technology"/>
    <x v="24"/>
    <n v="1"/>
    <n v="69"/>
    <x v="2872"/>
    <d v="2016-04-06T04:04:51"/>
    <x v="1"/>
    <x v="0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s v="technology"/>
    <x v="1"/>
    <n v="1"/>
    <n v="39"/>
    <x v="2873"/>
    <d v="2016-02-21T01:02:56"/>
    <x v="4"/>
    <x v="0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s v="theater"/>
    <x v="11"/>
    <n v="3"/>
    <n v="27.3"/>
    <x v="2874"/>
    <d v="2016-04-15T20:12:08"/>
    <x v="1"/>
    <x v="27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s v="theater"/>
    <x v="19"/>
    <n v="3"/>
    <n v="22.75"/>
    <x v="2875"/>
    <d v="2015-05-01T08:59:32"/>
    <x v="4"/>
    <x v="0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s v="theater"/>
    <x v="11"/>
    <n v="136"/>
    <n v="13.6"/>
    <x v="2876"/>
    <d v="2016-02-26T00:00:00"/>
    <x v="1"/>
    <x v="2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s v="theater"/>
    <x v="11"/>
    <n v="5"/>
    <n v="90.33"/>
    <x v="2877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s v="technology"/>
    <x v="26"/>
    <n v="0"/>
    <n v="54"/>
    <x v="2878"/>
    <d v="2016-02-20T22:22:18"/>
    <x v="4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s v="games"/>
    <x v="28"/>
    <n v="6"/>
    <n v="45"/>
    <x v="2879"/>
    <d v="2015-12-19T16:07:09"/>
    <x v="4"/>
    <x v="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s v="theater"/>
    <x v="11"/>
    <n v="18"/>
    <n v="45"/>
    <x v="2880"/>
    <d v="2014-07-15T22:00:00"/>
    <x v="2"/>
    <x v="1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s v="theater"/>
    <x v="11"/>
    <n v="108"/>
    <n v="38.57"/>
    <x v="2881"/>
    <d v="2016-08-01T13:41:00"/>
    <x v="1"/>
    <x v="44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s v="journalism"/>
    <x v="30"/>
    <n v="3"/>
    <n v="33.25"/>
    <x v="2882"/>
    <d v="2014-08-23T20:59:10"/>
    <x v="2"/>
    <x v="0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s v="theater"/>
    <x v="11"/>
    <n v="7"/>
    <n v="29.56"/>
    <x v="2883"/>
    <d v="2016-06-19T19:12:56"/>
    <x v="1"/>
    <x v="27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s v="theater"/>
    <x v="11"/>
    <n v="3"/>
    <n v="52.8"/>
    <x v="2884"/>
    <d v="2016-06-08T17:33:39"/>
    <x v="1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s v="film &amp; video"/>
    <x v="10"/>
    <n v="10"/>
    <n v="32.75"/>
    <x v="2885"/>
    <d v="2017-02-17T21:00:00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s v="technology"/>
    <x v="26"/>
    <n v="1"/>
    <n v="87"/>
    <x v="2886"/>
    <d v="2016-07-07T23:42:17"/>
    <x v="1"/>
    <x v="0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s v="technology"/>
    <x v="1"/>
    <n v="1"/>
    <n v="26"/>
    <x v="2887"/>
    <d v="2015-07-01T00:40:46"/>
    <x v="4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s v="technology"/>
    <x v="6"/>
    <n v="1"/>
    <n v="28.89"/>
    <x v="2888"/>
    <d v="2014-08-12T18:57:31"/>
    <x v="2"/>
    <x v="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s v="music"/>
    <x v="12"/>
    <n v="3"/>
    <n v="28.89"/>
    <x v="2889"/>
    <d v="2014-08-21T00:45:30"/>
    <x v="2"/>
    <x v="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s v="theater"/>
    <x v="11"/>
    <n v="5"/>
    <n v="65"/>
    <x v="2890"/>
    <d v="2014-08-01T17:12:00"/>
    <x v="2"/>
    <x v="35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s v="theater"/>
    <x v="11"/>
    <n v="33"/>
    <n v="37.14"/>
    <x v="2891"/>
    <d v="2015-03-23T04:59:00"/>
    <x v="4"/>
    <x v="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s v="publishing"/>
    <x v="39"/>
    <n v="52"/>
    <n v="17.329999999999998"/>
    <x v="2892"/>
    <d v="2015-04-08T18:58:47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s v="film &amp; video"/>
    <x v="27"/>
    <n v="104"/>
    <n v="21.67"/>
    <x v="2893"/>
    <d v="2014-04-07T17:13:42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s v="technology"/>
    <x v="26"/>
    <n v="0"/>
    <n v="64.75"/>
    <x v="2894"/>
    <d v="2015-06-13T16:37:23"/>
    <x v="4"/>
    <x v="0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s v="theater"/>
    <x v="11"/>
    <n v="52"/>
    <n v="32.25"/>
    <x v="2895"/>
    <d v="2017-04-16T20:00:00"/>
    <x v="5"/>
    <x v="1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s v="games"/>
    <x v="18"/>
    <n v="1"/>
    <n v="23.18"/>
    <x v="2896"/>
    <d v="2012-12-07T22:23:42"/>
    <x v="3"/>
    <x v="0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s v="food"/>
    <x v="29"/>
    <n v="10"/>
    <n v="42"/>
    <x v="2897"/>
    <d v="2016-01-08T22:54:35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s v="theater"/>
    <x v="11"/>
    <n v="34"/>
    <n v="63"/>
    <x v="2898"/>
    <d v="2016-05-01T14:18:38"/>
    <x v="1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s v="theater"/>
    <x v="11"/>
    <n v="13"/>
    <n v="50.2"/>
    <x v="2899"/>
    <d v="2016-06-18T19:32:19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s v="theater"/>
    <x v="11"/>
    <n v="100"/>
    <n v="31.38"/>
    <x v="2900"/>
    <d v="2015-04-11T19:22:39"/>
    <x v="4"/>
    <x v="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s v="film &amp; video"/>
    <x v="23"/>
    <n v="0"/>
    <n v="250"/>
    <x v="2901"/>
    <d v="2013-08-10T13:15:20"/>
    <x v="0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s v="food"/>
    <x v="29"/>
    <n v="0"/>
    <n v="62.5"/>
    <x v="2902"/>
    <d v="2016-05-19T08:12:01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s v="technology"/>
    <x v="1"/>
    <n v="0"/>
    <n v="250"/>
    <x v="2903"/>
    <d v="2016-12-28T19:25:15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s v="journalism"/>
    <x v="30"/>
    <n v="0"/>
    <n v="250"/>
    <x v="2904"/>
    <d v="2016-08-27T17:00:09"/>
    <x v="1"/>
    <x v="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s v="film &amp; video"/>
    <x v="10"/>
    <n v="1"/>
    <n v="125"/>
    <x v="2905"/>
    <d v="2015-05-31T09:29:00"/>
    <x v="4"/>
    <x v="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s v="theater"/>
    <x v="11"/>
    <n v="3"/>
    <n v="35.71"/>
    <x v="2906"/>
    <d v="2014-09-16T03:00:00"/>
    <x v="2"/>
    <x v="8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s v="technology"/>
    <x v="26"/>
    <n v="3"/>
    <n v="250"/>
    <x v="2907"/>
    <d v="2014-12-03T05:34:20"/>
    <x v="2"/>
    <x v="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s v="film &amp; video"/>
    <x v="10"/>
    <n v="5"/>
    <n v="83.33"/>
    <x v="2908"/>
    <d v="2015-10-02T10:35:38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s v="theater"/>
    <x v="11"/>
    <n v="5"/>
    <n v="62.5"/>
    <x v="2909"/>
    <d v="2015-07-26T05:42:16"/>
    <x v="4"/>
    <x v="27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s v="film &amp; video"/>
    <x v="10"/>
    <n v="25"/>
    <n v="50"/>
    <x v="2910"/>
    <d v="2015-11-08T12:00:00"/>
    <x v="4"/>
    <x v="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s v="theater"/>
    <x v="19"/>
    <n v="25"/>
    <n v="41.67"/>
    <x v="2911"/>
    <d v="2015-09-25T23:43:42"/>
    <x v="4"/>
    <x v="0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s v="theater"/>
    <x v="11"/>
    <n v="100"/>
    <n v="27.78"/>
    <x v="2912"/>
    <d v="2016-04-05T08:34:06"/>
    <x v="1"/>
    <x v="3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s v="theater"/>
    <x v="11"/>
    <n v="100"/>
    <n v="31.25"/>
    <x v="2913"/>
    <d v="2015-05-30T20:11:12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s v="theater"/>
    <x v="11"/>
    <n v="100"/>
    <n v="11.36"/>
    <x v="2914"/>
    <d v="2014-12-23T21:08:45"/>
    <x v="2"/>
    <x v="2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s v="technology"/>
    <x v="26"/>
    <n v="1"/>
    <n v="49"/>
    <x v="2915"/>
    <d v="2016-01-16T11:00:00"/>
    <x v="4"/>
    <x v="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s v="games"/>
    <x v="18"/>
    <n v="2"/>
    <n v="16.2"/>
    <x v="2916"/>
    <d v="2016-06-18T05:19:50"/>
    <x v="1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s v="publishing"/>
    <x v="31"/>
    <n v="2"/>
    <n v="48.2"/>
    <x v="2917"/>
    <d v="2015-02-22T12:14:45"/>
    <x v="4"/>
    <x v="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s v="music"/>
    <x v="37"/>
    <n v="3"/>
    <n v="30.13"/>
    <x v="2918"/>
    <d v="2013-07-12T21:51:00"/>
    <x v="0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s v="theater"/>
    <x v="11"/>
    <n v="110"/>
    <n v="20.079999999999998"/>
    <x v="2919"/>
    <d v="2015-05-31T23:00:00"/>
    <x v="4"/>
    <x v="41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s v="technology"/>
    <x v="1"/>
    <n v="3"/>
    <n v="40"/>
    <x v="2920"/>
    <d v="2015-11-25T22:04:55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s v="theater"/>
    <x v="11"/>
    <n v="5"/>
    <n v="30"/>
    <x v="2921"/>
    <d v="2015-05-31T17:35:00"/>
    <x v="4"/>
    <x v="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s v="technology"/>
    <x v="6"/>
    <n v="47"/>
    <n v="29.63"/>
    <x v="2922"/>
    <d v="2015-05-19T21:00:49"/>
    <x v="4"/>
    <x v="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s v="photography"/>
    <x v="36"/>
    <n v="1"/>
    <n v="33.71"/>
    <x v="2923"/>
    <d v="2014-11-13T12:35:08"/>
    <x v="2"/>
    <x v="0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s v="games"/>
    <x v="18"/>
    <n v="12"/>
    <n v="19.670000000000002"/>
    <x v="2924"/>
    <d v="2016-03-10T00:35:00"/>
    <x v="1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s v="publishing"/>
    <x v="35"/>
    <n v="5"/>
    <n v="39.17"/>
    <x v="2925"/>
    <d v="2014-02-02T18:02:06"/>
    <x v="2"/>
    <x v="0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s v="technology"/>
    <x v="1"/>
    <n v="6"/>
    <n v="29.25"/>
    <x v="2926"/>
    <d v="2014-12-12T07:11:00"/>
    <x v="2"/>
    <x v="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s v="publishing"/>
    <x v="39"/>
    <n v="12"/>
    <n v="39"/>
    <x v="2927"/>
    <d v="2016-10-10T10:36:23"/>
    <x v="1"/>
    <x v="0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s v="theater"/>
    <x v="11"/>
    <n v="104"/>
    <n v="26"/>
    <x v="2928"/>
    <d v="2016-12-21T11:50:30"/>
    <x v="1"/>
    <x v="27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s v="technology"/>
    <x v="1"/>
    <n v="2"/>
    <n v="33.29"/>
    <x v="2929"/>
    <d v="2016-11-17T14:15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s v="food"/>
    <x v="29"/>
    <n v="4"/>
    <n v="29.13"/>
    <x v="2930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s v="film &amp; video"/>
    <x v="23"/>
    <n v="1"/>
    <n v="57.5"/>
    <x v="2931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s v="theater"/>
    <x v="11"/>
    <n v="153"/>
    <n v="13.53"/>
    <x v="2932"/>
    <d v="2015-12-20T11:59:00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s v="technology"/>
    <x v="1"/>
    <n v="0"/>
    <n v="45.2"/>
    <x v="2933"/>
    <d v="2015-06-01T17:01:00"/>
    <x v="4"/>
    <x v="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s v="music"/>
    <x v="14"/>
    <n v="6"/>
    <n v="28.13"/>
    <x v="2934"/>
    <d v="2014-11-09T19:47:51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s v="games"/>
    <x v="18"/>
    <n v="11"/>
    <n v="45"/>
    <x v="2935"/>
    <d v="2010-07-21T19:00:00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s v="theater"/>
    <x v="11"/>
    <n v="23"/>
    <n v="18.75"/>
    <x v="2936"/>
    <d v="2017-03-27T16:16:59"/>
    <x v="5"/>
    <x v="1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s v="theater"/>
    <x v="11"/>
    <n v="38"/>
    <n v="56.25"/>
    <x v="2937"/>
    <d v="2015-04-10T05:00:00"/>
    <x v="4"/>
    <x v="1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s v="theater"/>
    <x v="11"/>
    <n v="225"/>
    <n v="75"/>
    <x v="2938"/>
    <d v="2016-05-27T17:46:51"/>
    <x v="1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s v="publishing"/>
    <x v="32"/>
    <n v="2"/>
    <n v="74.33"/>
    <x v="2939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s v="technology"/>
    <x v="26"/>
    <n v="4"/>
    <n v="24.78"/>
    <x v="2940"/>
    <d v="2016-02-08T13:01:00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s v="technology"/>
    <x v="1"/>
    <n v="0"/>
    <n v="55"/>
    <x v="2941"/>
    <d v="2016-09-05T02:59:00"/>
    <x v="1"/>
    <x v="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s v="music"/>
    <x v="14"/>
    <n v="4"/>
    <n v="54"/>
    <x v="2942"/>
    <d v="2017-04-11T20:44:05"/>
    <x v="5"/>
    <x v="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s v="theater"/>
    <x v="19"/>
    <n v="7"/>
    <n v="108"/>
    <x v="2943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s v="theater"/>
    <x v="11"/>
    <n v="11"/>
    <n v="72"/>
    <x v="2944"/>
    <d v="2015-01-16T10:26:00"/>
    <x v="2"/>
    <x v="1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s v="film &amp; video"/>
    <x v="23"/>
    <n v="0"/>
    <n v="71.67"/>
    <x v="2945"/>
    <d v="2012-01-05T11:33:00"/>
    <x v="6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s v="film &amp; video"/>
    <x v="23"/>
    <n v="3"/>
    <n v="53.75"/>
    <x v="2946"/>
    <d v="2010-05-08T22:16:00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s v="theater"/>
    <x v="11"/>
    <n v="7"/>
    <n v="30.71"/>
    <x v="2947"/>
    <d v="2017-02-23T01:00:00"/>
    <x v="5"/>
    <x v="1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s v="theater"/>
    <x v="11"/>
    <n v="11"/>
    <n v="26.75"/>
    <x v="2948"/>
    <d v="2015-01-31T15:25:53"/>
    <x v="2"/>
    <x v="27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s v="games"/>
    <x v="28"/>
    <n v="1"/>
    <n v="16.309999999999999"/>
    <x v="2949"/>
    <d v="2015-06-30T03:06:42"/>
    <x v="4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s v="journalism"/>
    <x v="30"/>
    <n v="1"/>
    <n v="53"/>
    <x v="2950"/>
    <d v="2016-09-25T01:16:29"/>
    <x v="1"/>
    <x v="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s v="technology"/>
    <x v="1"/>
    <n v="4"/>
    <n v="30.29"/>
    <x v="2951"/>
    <d v="2016-07-12T18:51:00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s v="theater"/>
    <x v="11"/>
    <n v="7"/>
    <n v="35.17"/>
    <x v="2952"/>
    <d v="2016-08-29T03:55:00"/>
    <x v="1"/>
    <x v="28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s v="theater"/>
    <x v="11"/>
    <n v="21"/>
    <n v="26.38"/>
    <x v="2953"/>
    <d v="2015-02-06T01:37:14"/>
    <x v="2"/>
    <x v="27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s v="food"/>
    <x v="40"/>
    <n v="2"/>
    <n v="52.5"/>
    <x v="2954"/>
    <d v="2014-08-20T09:21:17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s v="music"/>
    <x v="37"/>
    <n v="3"/>
    <n v="35"/>
    <x v="2955"/>
    <d v="2013-12-15T03:14:59"/>
    <x v="0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s v="technology"/>
    <x v="1"/>
    <n v="0"/>
    <n v="68.33"/>
    <x v="2956"/>
    <d v="2014-09-01T20:10:17"/>
    <x v="2"/>
    <x v="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s v="film &amp; video"/>
    <x v="23"/>
    <n v="1"/>
    <n v="68.33"/>
    <x v="2957"/>
    <d v="2017-02-02T14:46:01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s v="publishing"/>
    <x v="32"/>
    <n v="11"/>
    <n v="51.25"/>
    <x v="2958"/>
    <d v="2010-09-02T02:00:00"/>
    <x v="7"/>
    <x v="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s v="photography"/>
    <x v="34"/>
    <n v="21"/>
    <n v="20.5"/>
    <x v="2959"/>
    <d v="2016-05-15T16:21:00"/>
    <x v="1"/>
    <x v="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s v="music"/>
    <x v="12"/>
    <n v="41"/>
    <n v="29.29"/>
    <x v="2960"/>
    <d v="2016-09-15T20:53:33"/>
    <x v="1"/>
    <x v="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s v="film &amp; video"/>
    <x v="27"/>
    <n v="103"/>
    <n v="15.77"/>
    <x v="2961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s v="theater"/>
    <x v="11"/>
    <n v="13"/>
    <n v="25.5"/>
    <x v="2962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s v="film &amp; video"/>
    <x v="23"/>
    <n v="7"/>
    <n v="40.78"/>
    <x v="2963"/>
    <d v="2012-03-26T08:01:39"/>
    <x v="3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s v="theater"/>
    <x v="11"/>
    <n v="2"/>
    <n v="202"/>
    <x v="2964"/>
    <d v="2016-10-08T09:20:39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s v="food"/>
    <x v="29"/>
    <n v="17"/>
    <n v="16.829999999999998"/>
    <x v="2965"/>
    <d v="2016-03-30T20:10:58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s v="food"/>
    <x v="29"/>
    <n v="1"/>
    <n v="22.33"/>
    <x v="2966"/>
    <d v="2016-03-05T19:44:56"/>
    <x v="1"/>
    <x v="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s v="theater"/>
    <x v="11"/>
    <n v="10"/>
    <n v="100.5"/>
    <x v="2967"/>
    <d v="2015-02-15T14:05:47"/>
    <x v="4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s v="theater"/>
    <x v="11"/>
    <n v="101"/>
    <n v="18.27"/>
    <x v="2968"/>
    <d v="2015-04-29T23:00:00"/>
    <x v="4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s v="publishing"/>
    <x v="31"/>
    <n v="0"/>
    <n v="100"/>
    <x v="2969"/>
    <d v="2015-02-08T21:58:29"/>
    <x v="4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s v="theater"/>
    <x v="11"/>
    <n v="1"/>
    <n v="100"/>
    <x v="2970"/>
    <d v="2015-04-03T21:44:10"/>
    <x v="4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s v="technology"/>
    <x v="26"/>
    <n v="3"/>
    <n v="200"/>
    <x v="2971"/>
    <d v="2016-01-06T20:38:37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s v="theater"/>
    <x v="9"/>
    <n v="3"/>
    <n v="200"/>
    <x v="2972"/>
    <d v="2015-09-09T22:31:19"/>
    <x v="4"/>
    <x v="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s v="music"/>
    <x v="12"/>
    <n v="10"/>
    <n v="40"/>
    <x v="2973"/>
    <d v="2015-04-01T20:32:43"/>
    <x v="4"/>
    <x v="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s v="film &amp; video"/>
    <x v="10"/>
    <n v="20"/>
    <n v="100"/>
    <x v="2974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s v="publishing"/>
    <x v="17"/>
    <n v="100"/>
    <n v="40"/>
    <x v="2975"/>
    <d v="2016-02-15T07:59:00"/>
    <x v="1"/>
    <x v="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s v="theater"/>
    <x v="11"/>
    <n v="100"/>
    <n v="22.22"/>
    <x v="2976"/>
    <d v="2016-04-17T23:30:00"/>
    <x v="1"/>
    <x v="28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s v="technology"/>
    <x v="1"/>
    <n v="1"/>
    <n v="199"/>
    <x v="2977"/>
    <d v="2016-06-05T12:42:12"/>
    <x v="1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s v="music"/>
    <x v="33"/>
    <n v="3"/>
    <n v="32.67"/>
    <x v="2978"/>
    <d v="2011-01-24T05:45:26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s v="music"/>
    <x v="33"/>
    <n v="5"/>
    <n v="19.600000000000001"/>
    <x v="2979"/>
    <d v="2014-12-01T22:59:21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s v="music"/>
    <x v="12"/>
    <n v="2"/>
    <n v="27.86"/>
    <x v="2980"/>
    <d v="2010-10-25T03:03:49"/>
    <x v="7"/>
    <x v="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s v="theater"/>
    <x v="11"/>
    <n v="3"/>
    <n v="39"/>
    <x v="2981"/>
    <d v="2015-02-28T08:00:00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s v="theater"/>
    <x v="11"/>
    <n v="130"/>
    <n v="16.25"/>
    <x v="2982"/>
    <d v="2016-11-02T00:31:01"/>
    <x v="1"/>
    <x v="37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s v="technology"/>
    <x v="1"/>
    <n v="1"/>
    <n v="19.399999999999999"/>
    <x v="2983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s v="film &amp; video"/>
    <x v="21"/>
    <n v="2"/>
    <n v="47.5"/>
    <x v="2984"/>
    <d v="2015-04-03T13:59:01"/>
    <x v="4"/>
    <x v="0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s v="journalism"/>
    <x v="30"/>
    <n v="95"/>
    <n v="47.5"/>
    <x v="2985"/>
    <d v="2016-07-12T19:22:21"/>
    <x v="1"/>
    <x v="0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s v="theater"/>
    <x v="11"/>
    <n v="3"/>
    <n v="23.63"/>
    <x v="2986"/>
    <d v="2014-10-04T06:59:00"/>
    <x v="2"/>
    <x v="18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s v="food"/>
    <x v="29"/>
    <n v="1"/>
    <n v="23.5"/>
    <x v="2987"/>
    <d v="2014-08-14T18:20:08"/>
    <x v="2"/>
    <x v="0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s v="photography"/>
    <x v="3"/>
    <n v="4"/>
    <n v="12.47"/>
    <x v="2988"/>
    <d v="2014-09-27T13:27:24"/>
    <x v="2"/>
    <x v="0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s v="games"/>
    <x v="28"/>
    <n v="0"/>
    <n v="23.25"/>
    <x v="2989"/>
    <d v="2015-12-17T04:38:46"/>
    <x v="4"/>
    <x v="0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s v="theater"/>
    <x v="11"/>
    <n v="0"/>
    <n v="46.25"/>
    <x v="2990"/>
    <d v="2014-12-05T17:27:15"/>
    <x v="2"/>
    <x v="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s v="theater"/>
    <x v="11"/>
    <n v="3"/>
    <n v="61.67"/>
    <x v="2991"/>
    <d v="2015-09-07T18:09:57"/>
    <x v="4"/>
    <x v="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s v="technology"/>
    <x v="26"/>
    <n v="3"/>
    <n v="30"/>
    <x v="2992"/>
    <d v="2015-04-24T01:39:31"/>
    <x v="4"/>
    <x v="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s v="publishing"/>
    <x v="31"/>
    <n v="7"/>
    <n v="30"/>
    <x v="2993"/>
    <d v="2015-03-07T19:55:01"/>
    <x v="4"/>
    <x v="0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s v="film &amp; video"/>
    <x v="10"/>
    <n v="40"/>
    <n v="25.71"/>
    <x v="2994"/>
    <d v="2015-03-24T00:08:46"/>
    <x v="4"/>
    <x v="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s v="music"/>
    <x v="15"/>
    <n v="120"/>
    <n v="22.5"/>
    <x v="2995"/>
    <d v="2012-09-15T01:35:37"/>
    <x v="3"/>
    <x v="0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s v="theater"/>
    <x v="11"/>
    <n v="180"/>
    <n v="12"/>
    <x v="2996"/>
    <d v="2016-05-10T21:00:00"/>
    <x v="1"/>
    <x v="35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s v="games"/>
    <x v="18"/>
    <n v="0"/>
    <n v="17.850000000000001"/>
    <x v="2997"/>
    <d v="2012-06-09T20:20:08"/>
    <x v="3"/>
    <x v="0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s v="music"/>
    <x v="37"/>
    <n v="18"/>
    <n v="59.33"/>
    <x v="2998"/>
    <d v="2011-08-06T14:38:56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s v="theater"/>
    <x v="11"/>
    <n v="1"/>
    <n v="35.4"/>
    <x v="2999"/>
    <d v="2016-07-19T14:14:41"/>
    <x v="1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s v="publishing"/>
    <x v="35"/>
    <n v="4"/>
    <n v="59"/>
    <x v="3000"/>
    <d v="2015-05-21T03:26:50"/>
    <x v="4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s v="theater"/>
    <x v="9"/>
    <n v="0"/>
    <n v="87.5"/>
    <x v="3001"/>
    <d v="2015-10-16T16:35:52"/>
    <x v="4"/>
    <x v="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s v="technology"/>
    <x v="26"/>
    <n v="1"/>
    <n v="35"/>
    <x v="3002"/>
    <d v="2014-12-25T20:27:03"/>
    <x v="2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s v="theater"/>
    <x v="11"/>
    <n v="12"/>
    <n v="24.71"/>
    <x v="3003"/>
    <d v="2015-06-11T23:00:00"/>
    <x v="4"/>
    <x v="2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s v="music"/>
    <x v="33"/>
    <n v="0"/>
    <n v="42.5"/>
    <x v="3004"/>
    <d v="2013-11-11T14:19:08"/>
    <x v="0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s v="publishing"/>
    <x v="35"/>
    <n v="2"/>
    <n v="34"/>
    <x v="3005"/>
    <d v="2011-12-16T01:26:35"/>
    <x v="6"/>
    <x v="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s v="theater"/>
    <x v="11"/>
    <n v="11"/>
    <n v="42.5"/>
    <x v="3006"/>
    <d v="2014-06-17T04:36:18"/>
    <x v="2"/>
    <x v="37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s v="theater"/>
    <x v="11"/>
    <n v="20"/>
    <n v="34"/>
    <x v="3007"/>
    <d v="2015-07-07T19:26:20"/>
    <x v="4"/>
    <x v="2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s v="photography"/>
    <x v="38"/>
    <n v="34"/>
    <n v="28.33"/>
    <x v="3008"/>
    <d v="2015-11-03T04:15:59"/>
    <x v="4"/>
    <x v="0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s v="theater"/>
    <x v="11"/>
    <n v="17"/>
    <n v="27.5"/>
    <x v="3009"/>
    <d v="2015-03-01T03:00:00"/>
    <x v="4"/>
    <x v="21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s v="games"/>
    <x v="18"/>
    <n v="41"/>
    <n v="23.57"/>
    <x v="3010"/>
    <d v="2012-04-04T16:46:15"/>
    <x v="3"/>
    <x v="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s v="theater"/>
    <x v="11"/>
    <n v="21"/>
    <n v="23.14"/>
    <x v="3011"/>
    <d v="2017-04-04T03:38:41"/>
    <x v="5"/>
    <x v="16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s v="music"/>
    <x v="33"/>
    <n v="3"/>
    <n v="32"/>
    <x v="3012"/>
    <d v="2013-11-27T22:08:31"/>
    <x v="0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s v="music"/>
    <x v="33"/>
    <n v="3"/>
    <n v="40"/>
    <x v="3013"/>
    <d v="2012-09-23T02:25:00"/>
    <x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s v="technology"/>
    <x v="1"/>
    <n v="0"/>
    <n v="39"/>
    <x v="3014"/>
    <d v="2015-01-16T10:30:47"/>
    <x v="2"/>
    <x v="0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s v="photography"/>
    <x v="3"/>
    <n v="155"/>
    <n v="51.67"/>
    <x v="3015"/>
    <d v="2015-09-12T13:37:40"/>
    <x v="4"/>
    <x v="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s v="film &amp; video"/>
    <x v="23"/>
    <n v="1"/>
    <n v="11.77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s v="theater"/>
    <x v="11"/>
    <n v="15"/>
    <n v="38.25"/>
    <x v="3017"/>
    <d v="2014-10-26T20:08:00"/>
    <x v="2"/>
    <x v="8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s v="music"/>
    <x v="15"/>
    <n v="100"/>
    <n v="21.86"/>
    <x v="3018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s v="film &amp; video"/>
    <x v="21"/>
    <n v="0"/>
    <n v="25.17"/>
    <x v="3019"/>
    <d v="2014-10-28T22:00:00"/>
    <x v="2"/>
    <x v="0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s v="music"/>
    <x v="33"/>
    <n v="0"/>
    <n v="50.33"/>
    <x v="3020"/>
    <d v="2016-01-03T01:55:37"/>
    <x v="4"/>
    <x v="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s v="food"/>
    <x v="29"/>
    <n v="1"/>
    <n v="50.33"/>
    <x v="3021"/>
    <d v="2015-08-25T17:34:42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s v="food"/>
    <x v="29"/>
    <n v="2"/>
    <n v="50.33"/>
    <x v="3022"/>
    <d v="2014-12-05T16:04:40"/>
    <x v="2"/>
    <x v="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s v="theater"/>
    <x v="19"/>
    <n v="4"/>
    <n v="37.75"/>
    <x v="3023"/>
    <d v="2016-08-16T18:07:49"/>
    <x v="1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s v="theater"/>
    <x v="11"/>
    <n v="38"/>
    <n v="11.62"/>
    <x v="3024"/>
    <d v="2014-05-16T22:11:30"/>
    <x v="2"/>
    <x v="28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s v="publishing"/>
    <x v="35"/>
    <n v="2"/>
    <n v="50"/>
    <x v="3025"/>
    <d v="2015-06-20T19:06:13"/>
    <x v="4"/>
    <x v="0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s v="film &amp; video"/>
    <x v="23"/>
    <n v="3"/>
    <n v="30"/>
    <x v="3026"/>
    <d v="2013-04-06T06:16:22"/>
    <x v="0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s v="publishing"/>
    <x v="39"/>
    <n v="3"/>
    <n v="75"/>
    <x v="3027"/>
    <d v="2011-12-16T00:19:14"/>
    <x v="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s v="music"/>
    <x v="14"/>
    <n v="8"/>
    <n v="50"/>
    <x v="3028"/>
    <d v="2016-12-09T14:51:39"/>
    <x v="1"/>
    <x v="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s v="theater"/>
    <x v="11"/>
    <n v="21"/>
    <n v="37.5"/>
    <x v="3029"/>
    <d v="2015-11-12T06:59:00"/>
    <x v="4"/>
    <x v="3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s v="film &amp; video"/>
    <x v="23"/>
    <n v="0"/>
    <n v="13.55"/>
    <x v="3030"/>
    <d v="2015-11-05T23:32:52"/>
    <x v="4"/>
    <x v="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s v="theater"/>
    <x v="11"/>
    <n v="5"/>
    <n v="24.33"/>
    <x v="3031"/>
    <d v="2015-08-08T21:34:00"/>
    <x v="4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s v="food"/>
    <x v="29"/>
    <n v="2"/>
    <n v="72.5"/>
    <x v="3032"/>
    <d v="2015-09-17T02:31:52"/>
    <x v="4"/>
    <x v="0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s v="publishing"/>
    <x v="31"/>
    <n v="3"/>
    <n v="48.33"/>
    <x v="3033"/>
    <d v="2017-01-03T16:02:45"/>
    <x v="1"/>
    <x v="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s v="theater"/>
    <x v="11"/>
    <n v="8"/>
    <n v="20.71"/>
    <x v="3034"/>
    <d v="2014-05-19T11:26:29"/>
    <x v="2"/>
    <x v="35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s v="technology"/>
    <x v="26"/>
    <n v="0"/>
    <n v="142"/>
    <x v="3035"/>
    <d v="2016-02-18T19:09:29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s v="theater"/>
    <x v="9"/>
    <n v="14"/>
    <n v="20.14"/>
    <x v="3036"/>
    <d v="2014-12-14T20:00:34"/>
    <x v="2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s v="film &amp; video"/>
    <x v="23"/>
    <n v="18"/>
    <n v="28.2"/>
    <x v="3037"/>
    <d v="2014-08-23T22:08:38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s v="film &amp; video"/>
    <x v="21"/>
    <n v="0"/>
    <n v="28"/>
    <x v="3038"/>
    <d v="2015-06-18T13:13:11"/>
    <x v="4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s v="technology"/>
    <x v="26"/>
    <n v="1"/>
    <n v="23.33"/>
    <x v="3039"/>
    <d v="2014-12-26T20:35:39"/>
    <x v="2"/>
    <x v="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s v="photography"/>
    <x v="36"/>
    <n v="7"/>
    <n v="46.67"/>
    <x v="3040"/>
    <d v="2015-07-03T21:26:26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s v="publishing"/>
    <x v="39"/>
    <n v="28"/>
    <n v="35"/>
    <x v="3041"/>
    <d v="2012-06-16T03:10:00"/>
    <x v="3"/>
    <x v="0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s v="film &amp; video"/>
    <x v="23"/>
    <n v="27"/>
    <n v="17.25"/>
    <x v="3042"/>
    <d v="2014-06-27T02:52:54"/>
    <x v="2"/>
    <x v="0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s v="theater"/>
    <x v="11"/>
    <n v="27"/>
    <n v="22.83"/>
    <x v="3043"/>
    <d v="2016-05-15T20:21:13"/>
    <x v="1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s v="theater"/>
    <x v="11"/>
    <n v="1"/>
    <n v="22.67"/>
    <x v="3044"/>
    <d v="2014-07-21T12:52:06"/>
    <x v="2"/>
    <x v="1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s v="theater"/>
    <x v="11"/>
    <n v="0"/>
    <n v="33.75"/>
    <x v="3045"/>
    <d v="2014-09-11T08:37:22"/>
    <x v="2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s v="theater"/>
    <x v="11"/>
    <n v="1"/>
    <n v="15"/>
    <x v="3046"/>
    <d v="2014-06-27T16:21:24"/>
    <x v="2"/>
    <x v="1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s v="theater"/>
    <x v="11"/>
    <n v="5"/>
    <n v="27"/>
    <x v="3047"/>
    <d v="2015-06-11T02:13:11"/>
    <x v="4"/>
    <x v="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s v="theater"/>
    <x v="11"/>
    <n v="5"/>
    <n v="45"/>
    <x v="3048"/>
    <d v="2016-11-13T10:17:40"/>
    <x v="1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s v="film &amp; video"/>
    <x v="23"/>
    <n v="1"/>
    <n v="16.63"/>
    <x v="3049"/>
    <d v="2016-03-01T17:05:14"/>
    <x v="1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s v="technology"/>
    <x v="24"/>
    <n v="0"/>
    <n v="44"/>
    <x v="3050"/>
    <d v="2015-02-28T00:01:34"/>
    <x v="4"/>
    <x v="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s v="music"/>
    <x v="37"/>
    <n v="4"/>
    <n v="44"/>
    <x v="3051"/>
    <d v="2013-10-22T21:44:38"/>
    <x v="0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s v="technology"/>
    <x v="26"/>
    <n v="3"/>
    <n v="16.38"/>
    <x v="3052"/>
    <d v="2015-08-23T08:35:08"/>
    <x v="4"/>
    <x v="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s v="music"/>
    <x v="33"/>
    <n v="7"/>
    <n v="18.71"/>
    <x v="3053"/>
    <d v="2014-03-16T22:00:00"/>
    <x v="2"/>
    <x v="0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s v="theater"/>
    <x v="11"/>
    <n v="15"/>
    <n v="32.75"/>
    <x v="3054"/>
    <d v="2015-01-24T12:00:00"/>
    <x v="2"/>
    <x v="27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s v="theater"/>
    <x v="11"/>
    <n v="9"/>
    <n v="32.5"/>
    <x v="3055"/>
    <d v="2016-10-07T21:51:48"/>
    <x v="1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s v="film &amp; video"/>
    <x v="10"/>
    <n v="13"/>
    <n v="65"/>
    <x v="3056"/>
    <d v="2015-03-27T02:39:00"/>
    <x v="4"/>
    <x v="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s v="games"/>
    <x v="18"/>
    <n v="26"/>
    <n v="13"/>
    <x v="3057"/>
    <d v="2013-12-21T20:32:11"/>
    <x v="0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s v="theater"/>
    <x v="11"/>
    <n v="33"/>
    <n v="26"/>
    <x v="3058"/>
    <d v="2015-03-14T00:50:01"/>
    <x v="4"/>
    <x v="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s v="theater"/>
    <x v="19"/>
    <n v="65"/>
    <n v="14.44"/>
    <x v="3059"/>
    <d v="2015-06-10T09:58:22"/>
    <x v="4"/>
    <x v="0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s v="theater"/>
    <x v="19"/>
    <n v="129"/>
    <n v="43"/>
    <x v="3060"/>
    <d v="2014-09-25T21:16:44"/>
    <x v="2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s v="theater"/>
    <x v="9"/>
    <n v="0"/>
    <n v="12.8"/>
    <x v="3061"/>
    <d v="2016-05-05T21:36:36"/>
    <x v="1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s v="games"/>
    <x v="18"/>
    <n v="13"/>
    <n v="10.67"/>
    <x v="3062"/>
    <d v="2013-11-09T01:18:59"/>
    <x v="0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s v="theater"/>
    <x v="9"/>
    <n v="0"/>
    <n v="42"/>
    <x v="3063"/>
    <d v="2015-01-08T13:41:00"/>
    <x v="2"/>
    <x v="0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s v="technology"/>
    <x v="1"/>
    <n v="1"/>
    <n v="25.2"/>
    <x v="3064"/>
    <d v="2015-01-25T03:56:39"/>
    <x v="2"/>
    <x v="0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s v="theater"/>
    <x v="11"/>
    <n v="6"/>
    <n v="42"/>
    <x v="3065"/>
    <d v="2015-04-19T16:19:46"/>
    <x v="4"/>
    <x v="2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s v="games"/>
    <x v="28"/>
    <n v="0"/>
    <n v="31.25"/>
    <x v="3066"/>
    <d v="2017-01-21T21:45:31"/>
    <x v="5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s v="games"/>
    <x v="28"/>
    <n v="1"/>
    <n v="62.5"/>
    <x v="3067"/>
    <d v="2017-03-01T04:00:0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s v="theater"/>
    <x v="9"/>
    <n v="1"/>
    <n v="62.5"/>
    <x v="3068"/>
    <d v="2016-12-21T04:36:30"/>
    <x v="1"/>
    <x v="0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s v="theater"/>
    <x v="11"/>
    <n v="1"/>
    <n v="62.5"/>
    <x v="3069"/>
    <d v="2014-10-26T21:52:38"/>
    <x v="2"/>
    <x v="27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s v="theater"/>
    <x v="11"/>
    <n v="1"/>
    <n v="62.5"/>
    <x v="3070"/>
    <d v="2014-08-12T18:36:01"/>
    <x v="2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s v="music"/>
    <x v="12"/>
    <n v="4"/>
    <n v="31.25"/>
    <x v="3071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s v="film &amp; video"/>
    <x v="23"/>
    <n v="5"/>
    <n v="62.5"/>
    <x v="3072"/>
    <d v="2013-12-01T21:01:42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s v="publishing"/>
    <x v="32"/>
    <n v="5"/>
    <n v="41.67"/>
    <x v="3073"/>
    <d v="2016-02-28T23:59:00"/>
    <x v="1"/>
    <x v="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s v="technology"/>
    <x v="4"/>
    <n v="0"/>
    <n v="41.33"/>
    <x v="3074"/>
    <d v="2016-02-01T23:55:41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s v="theater"/>
    <x v="11"/>
    <n v="124"/>
    <n v="8.86"/>
    <x v="3075"/>
    <d v="2015-03-31T22:59:00"/>
    <x v="4"/>
    <x v="3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s v="technology"/>
    <x v="26"/>
    <n v="0"/>
    <n v="20.5"/>
    <x v="3076"/>
    <d v="2014-11-14T18:16:31"/>
    <x v="2"/>
    <x v="0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s v="music"/>
    <x v="33"/>
    <n v="22"/>
    <n v="24.6"/>
    <x v="3077"/>
    <d v="2017-03-03T13:05:19"/>
    <x v="5"/>
    <x v="0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s v="theater"/>
    <x v="11"/>
    <n v="0"/>
    <n v="40"/>
    <x v="3078"/>
    <d v="2014-08-04T16:00:00"/>
    <x v="2"/>
    <x v="4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s v="food"/>
    <x v="29"/>
    <n v="0"/>
    <n v="60"/>
    <x v="3079"/>
    <d v="2015-04-23T21:05:38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s v="music"/>
    <x v="33"/>
    <n v="6"/>
    <n v="60"/>
    <x v="3080"/>
    <d v="2014-05-12T04:03:29"/>
    <x v="2"/>
    <x v="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s v="technology"/>
    <x v="26"/>
    <n v="29"/>
    <n v="60"/>
    <x v="3081"/>
    <d v="2014-12-11T16:31:10"/>
    <x v="2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s v="food"/>
    <x v="7"/>
    <n v="48"/>
    <n v="30"/>
    <x v="3082"/>
    <d v="2017-03-20T18:07:27"/>
    <x v="5"/>
    <x v="0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s v="theater"/>
    <x v="11"/>
    <n v="171"/>
    <n v="8.57"/>
    <x v="3083"/>
    <d v="2016-03-13T12:00:00"/>
    <x v="1"/>
    <x v="2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s v="games"/>
    <x v="18"/>
    <n v="0"/>
    <n v="19.670000000000002"/>
    <x v="3084"/>
    <d v="2016-06-29T20:20:14"/>
    <x v="1"/>
    <x v="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s v="theater"/>
    <x v="11"/>
    <n v="1"/>
    <n v="13.11"/>
    <x v="3085"/>
    <d v="2015-01-04T23:26:00"/>
    <x v="2"/>
    <x v="18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s v="theater"/>
    <x v="19"/>
    <n v="3"/>
    <n v="29"/>
    <x v="3086"/>
    <d v="2015-06-15T19:10:18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s v="music"/>
    <x v="37"/>
    <n v="12"/>
    <n v="19.329999999999998"/>
    <x v="3087"/>
    <d v="2012-02-21T22:46:14"/>
    <x v="3"/>
    <x v="0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s v="theater"/>
    <x v="9"/>
    <n v="58"/>
    <n v="58"/>
    <x v="3088"/>
    <d v="2016-11-09T23:22:12"/>
    <x v="1"/>
    <x v="0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s v="film &amp; video"/>
    <x v="21"/>
    <n v="1"/>
    <n v="38.33"/>
    <x v="3089"/>
    <d v="2017-01-18T00:23:18"/>
    <x v="1"/>
    <x v="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s v="games"/>
    <x v="18"/>
    <n v="2"/>
    <n v="23"/>
    <x v="3090"/>
    <d v="2016-03-31T16:56:25"/>
    <x v="1"/>
    <x v="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s v="games"/>
    <x v="18"/>
    <n v="10"/>
    <n v="23"/>
    <x v="3091"/>
    <d v="2010-11-30T05:00:0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s v="technology"/>
    <x v="26"/>
    <n v="23"/>
    <n v="16.43"/>
    <x v="3092"/>
    <d v="2015-04-06T15:15:45"/>
    <x v="4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s v="film &amp; video"/>
    <x v="23"/>
    <n v="2"/>
    <n v="12.67"/>
    <x v="3093"/>
    <d v="2015-01-17T12:38:23"/>
    <x v="2"/>
    <x v="0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s v="music"/>
    <x v="12"/>
    <n v="3"/>
    <n v="14.13"/>
    <x v="3094"/>
    <d v="2012-10-30T07:42:18"/>
    <x v="3"/>
    <x v="0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s v="theater"/>
    <x v="19"/>
    <n v="0"/>
    <n v="36.67"/>
    <x v="3095"/>
    <d v="2015-02-16T10:11:17"/>
    <x v="4"/>
    <x v="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s v="publishing"/>
    <x v="39"/>
    <n v="1"/>
    <n v="55"/>
    <x v="3096"/>
    <d v="2015-04-04T18:10:37"/>
    <x v="4"/>
    <x v="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s v="theater"/>
    <x v="11"/>
    <n v="2"/>
    <n v="18.329999999999998"/>
    <x v="3097"/>
    <d v="2015-03-29T20:00:00"/>
    <x v="4"/>
    <x v="35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s v="theater"/>
    <x v="11"/>
    <n v="2"/>
    <n v="27.5"/>
    <x v="3098"/>
    <d v="2015-01-11T01:00:00"/>
    <x v="2"/>
    <x v="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s v="film &amp; video"/>
    <x v="10"/>
    <n v="3"/>
    <n v="15.71"/>
    <x v="3099"/>
    <d v="2015-02-27T19:49:06"/>
    <x v="4"/>
    <x v="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s v="music"/>
    <x v="14"/>
    <n v="11"/>
    <n v="55"/>
    <x v="3100"/>
    <d v="2016-08-07T19:32:25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s v="theater"/>
    <x v="11"/>
    <n v="22"/>
    <n v="55"/>
    <x v="3101"/>
    <d v="2014-11-15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s v="games"/>
    <x v="18"/>
    <n v="2"/>
    <n v="36.33"/>
    <x v="3102"/>
    <d v="2014-04-05T02:59:39"/>
    <x v="2"/>
    <x v="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s v="technology"/>
    <x v="26"/>
    <n v="1"/>
    <n v="15.43"/>
    <x v="3103"/>
    <d v="2015-04-30T02:25:39"/>
    <x v="4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s v="food"/>
    <x v="7"/>
    <n v="1"/>
    <n v="108"/>
    <x v="3104"/>
    <d v="2017-04-30T17:00:00"/>
    <x v="5"/>
    <x v="0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s v="photography"/>
    <x v="3"/>
    <n v="4"/>
    <n v="26.75"/>
    <x v="3105"/>
    <d v="2015-01-29T17:46:05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s v="technology"/>
    <x v="1"/>
    <n v="0"/>
    <n v="26.5"/>
    <x v="3106"/>
    <d v="2015-05-21T15:45:25"/>
    <x v="4"/>
    <x v="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s v="technology"/>
    <x v="26"/>
    <n v="0"/>
    <n v="53"/>
    <x v="3107"/>
    <d v="2015-07-27T03:59:00"/>
    <x v="4"/>
    <x v="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s v="technology"/>
    <x v="4"/>
    <n v="1"/>
    <n v="17.670000000000002"/>
    <x v="3108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s v="technology"/>
    <x v="1"/>
    <n v="1"/>
    <n v="35.33"/>
    <x v="3109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s v="technology"/>
    <x v="1"/>
    <n v="1"/>
    <n v="26.5"/>
    <x v="3110"/>
    <d v="2014-08-15T20:20:34"/>
    <x v="2"/>
    <x v="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s v="music"/>
    <x v="15"/>
    <n v="424"/>
    <n v="21.2"/>
    <x v="3111"/>
    <d v="2015-06-09T02:00:00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s v="technology"/>
    <x v="1"/>
    <n v="0"/>
    <n v="26.25"/>
    <x v="3112"/>
    <d v="2016-02-14T16:20:32"/>
    <x v="1"/>
    <x v="0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s v="publishing"/>
    <x v="31"/>
    <n v="0"/>
    <n v="6.18"/>
    <x v="3113"/>
    <d v="2014-11-28T17:20:01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s v="theater"/>
    <x v="9"/>
    <n v="0"/>
    <n v="52.5"/>
    <x v="3114"/>
    <d v="2017-03-02T22:57:58"/>
    <x v="5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s v="theater"/>
    <x v="11"/>
    <n v="1"/>
    <n v="52.5"/>
    <x v="3115"/>
    <d v="2014-09-04T16:07:54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s v="publishing"/>
    <x v="35"/>
    <n v="2"/>
    <n v="17.5"/>
    <x v="3116"/>
    <d v="2013-11-02T22:09:05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s v="publishing"/>
    <x v="39"/>
    <n v="11"/>
    <n v="52.5"/>
    <x v="3117"/>
    <d v="2016-07-16T08:47:46"/>
    <x v="1"/>
    <x v="0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s v="games"/>
    <x v="18"/>
    <n v="2"/>
    <n v="34.67"/>
    <x v="3118"/>
    <d v="2013-04-27T21:16:31"/>
    <x v="0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s v="technology"/>
    <x v="6"/>
    <n v="1"/>
    <n v="17"/>
    <x v="3119"/>
    <d v="2016-11-07T18:12:55"/>
    <x v="1"/>
    <x v="0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s v="theater"/>
    <x v="19"/>
    <n v="1"/>
    <n v="12.75"/>
    <x v="3120"/>
    <d v="2015-02-28T22:00:00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s v="music"/>
    <x v="33"/>
    <n v="2"/>
    <n v="50.5"/>
    <x v="3121"/>
    <d v="2016-09-16T23:10:04"/>
    <x v="1"/>
    <x v="0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s v="theater"/>
    <x v="11"/>
    <n v="3"/>
    <n v="50.5"/>
    <x v="3122"/>
    <d v="2016-10-02T03:25:44"/>
    <x v="1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s v="photography"/>
    <x v="38"/>
    <n v="13"/>
    <n v="14.43"/>
    <x v="3123"/>
    <d v="2016-05-12T10:47:1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s v="technology"/>
    <x v="1"/>
    <n v="144"/>
    <n v="50.5"/>
    <x v="3124"/>
    <d v="2016-11-24T23:00:00"/>
    <x v="1"/>
    <x v="0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s v="food"/>
    <x v="29"/>
    <n v="0"/>
    <n v="100"/>
    <x v="3125"/>
    <d v="2014-10-02T17:56:32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s v="technology"/>
    <x v="1"/>
    <n v="0"/>
    <n v="100"/>
    <x v="3126"/>
    <d v="2015-07-17T19:35:39"/>
    <x v="4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s v="technology"/>
    <x v="26"/>
    <n v="0"/>
    <n v="50"/>
    <x v="3127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s v="publishing"/>
    <x v="31"/>
    <n v="0"/>
    <n v="100"/>
    <x v="3128"/>
    <d v="2016-01-01T08:38:51"/>
    <x v="4"/>
    <x v="0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s v="food"/>
    <x v="29"/>
    <n v="0"/>
    <n v="50"/>
    <x v="3129"/>
    <d v="2015-05-30T21:26:11"/>
    <x v="4"/>
    <x v="0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s v="music"/>
    <x v="33"/>
    <n v="1"/>
    <n v="100"/>
    <x v="3130"/>
    <d v="2012-12-19T15:24:05"/>
    <x v="3"/>
    <x v="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s v="food"/>
    <x v="29"/>
    <n v="1"/>
    <n v="100"/>
    <x v="3131"/>
    <d v="2016-05-09T20:50:00"/>
    <x v="1"/>
    <x v="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s v="theater"/>
    <x v="9"/>
    <n v="1"/>
    <n v="100"/>
    <x v="3132"/>
    <d v="2015-06-07T21:56:38"/>
    <x v="4"/>
    <x v="0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s v="film &amp; video"/>
    <x v="10"/>
    <n v="2"/>
    <n v="100"/>
    <x v="3133"/>
    <d v="2015-05-15T15:04:49"/>
    <x v="4"/>
    <x v="0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s v="technology"/>
    <x v="26"/>
    <n v="2"/>
    <n v="100"/>
    <x v="3134"/>
    <d v="2015-05-09T19:09:22"/>
    <x v="4"/>
    <x v="0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s v="publishing"/>
    <x v="39"/>
    <n v="2"/>
    <n v="25"/>
    <x v="3135"/>
    <d v="2011-08-11T16:01:58"/>
    <x v="6"/>
    <x v="0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s v="theater"/>
    <x v="11"/>
    <n v="2"/>
    <n v="25"/>
    <x v="3136"/>
    <d v="2014-09-06T05:09:04"/>
    <x v="2"/>
    <x v="1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s v="games"/>
    <x v="18"/>
    <n v="3"/>
    <n v="10"/>
    <x v="3137"/>
    <d v="2016-02-14T02:39:31"/>
    <x v="1"/>
    <x v="0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s v="publishing"/>
    <x v="32"/>
    <n v="3"/>
    <n v="100"/>
    <x v="3138"/>
    <d v="2011-06-08T17:31:01"/>
    <x v="6"/>
    <x v="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s v="food"/>
    <x v="29"/>
    <n v="4"/>
    <n v="33.33"/>
    <x v="3139"/>
    <d v="2016-11-02T03:59:00"/>
    <x v="1"/>
    <x v="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s v="photography"/>
    <x v="38"/>
    <n v="4"/>
    <n v="100"/>
    <x v="3140"/>
    <d v="2014-09-20T15:40:33"/>
    <x v="2"/>
    <x v="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s v="publishing"/>
    <x v="31"/>
    <n v="5"/>
    <n v="100"/>
    <x v="3141"/>
    <d v="2016-02-20T10:29:30"/>
    <x v="4"/>
    <x v="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s v="theater"/>
    <x v="11"/>
    <n v="5"/>
    <n v="100"/>
    <x v="3142"/>
    <d v="2014-11-12T21:47:00"/>
    <x v="2"/>
    <x v="1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s v="publishing"/>
    <x v="35"/>
    <n v="8"/>
    <n v="100"/>
    <x v="3143"/>
    <d v="2015-02-15T15:38:00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s v="theater"/>
    <x v="11"/>
    <n v="10"/>
    <n v="100"/>
    <x v="3144"/>
    <d v="2015-08-17T16:15:59"/>
    <x v="4"/>
    <x v="1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s v="theater"/>
    <x v="11"/>
    <n v="10"/>
    <n v="16.670000000000002"/>
    <x v="3145"/>
    <d v="2015-08-26T18:32:00"/>
    <x v="4"/>
    <x v="49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s v="theater"/>
    <x v="11"/>
    <n v="17"/>
    <n v="33.33"/>
    <x v="3146"/>
    <d v="2015-03-24T03:34:59"/>
    <x v="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s v="theater"/>
    <x v="19"/>
    <n v="20"/>
    <n v="100"/>
    <x v="3147"/>
    <d v="2014-11-23T22:29:09"/>
    <x v="2"/>
    <x v="0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s v="theater"/>
    <x v="11"/>
    <n v="20"/>
    <n v="100"/>
    <x v="3148"/>
    <d v="2015-05-31T15:28:02"/>
    <x v="4"/>
    <x v="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s v="theater"/>
    <x v="11"/>
    <n v="100"/>
    <n v="20"/>
    <x v="3149"/>
    <d v="2016-12-05T14:10:54"/>
    <x v="1"/>
    <x v="27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s v="theater"/>
    <x v="11"/>
    <n v="1"/>
    <n v="24"/>
    <x v="3150"/>
    <d v="2017-04-07T16:15:03"/>
    <x v="5"/>
    <x v="1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s v="technology"/>
    <x v="1"/>
    <n v="1"/>
    <n v="10.56"/>
    <x v="3151"/>
    <d v="2016-10-23T15:29:19"/>
    <x v="1"/>
    <x v="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s v="theater"/>
    <x v="11"/>
    <n v="2"/>
    <n v="15.83"/>
    <x v="3152"/>
    <d v="2014-06-21T01:05:03"/>
    <x v="2"/>
    <x v="1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s v="theater"/>
    <x v="11"/>
    <n v="3"/>
    <n v="23.75"/>
    <x v="3153"/>
    <d v="2016-04-01T03:59:00"/>
    <x v="1"/>
    <x v="2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s v="theater"/>
    <x v="11"/>
    <n v="6"/>
    <n v="9.5"/>
    <x v="3154"/>
    <d v="2014-11-08T00:00:00"/>
    <x v="2"/>
    <x v="18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s v="theater"/>
    <x v="11"/>
    <n v="3"/>
    <n v="15.67"/>
    <x v="3155"/>
    <d v="2015-02-24T03:15:40"/>
    <x v="4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s v="photography"/>
    <x v="38"/>
    <n v="4"/>
    <n v="23.5"/>
    <x v="3156"/>
    <d v="2014-11-13T01:29:53"/>
    <x v="2"/>
    <x v="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s v="photography"/>
    <x v="34"/>
    <n v="9"/>
    <n v="31"/>
    <x v="3157"/>
    <d v="2015-10-26T21:20:00"/>
    <x v="4"/>
    <x v="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s v="film &amp; video"/>
    <x v="21"/>
    <n v="1"/>
    <n v="15.33"/>
    <x v="3158"/>
    <d v="2014-12-25T08:00:00"/>
    <x v="2"/>
    <x v="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s v="technology"/>
    <x v="4"/>
    <n v="0"/>
    <n v="22.75"/>
    <x v="3159"/>
    <d v="2016-07-30T21:13:14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s v="technology"/>
    <x v="26"/>
    <n v="0"/>
    <n v="90"/>
    <x v="3160"/>
    <d v="2016-03-14T23:00:00"/>
    <x v="1"/>
    <x v="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s v="publishing"/>
    <x v="39"/>
    <n v="0"/>
    <n v="30"/>
    <x v="3161"/>
    <d v="2013-05-24T13:54:44"/>
    <x v="0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s v="music"/>
    <x v="33"/>
    <n v="0"/>
    <n v="30"/>
    <x v="3162"/>
    <d v="2014-08-30T15:30:00"/>
    <x v="2"/>
    <x v="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s v="technology"/>
    <x v="1"/>
    <n v="1"/>
    <n v="22.5"/>
    <x v="3163"/>
    <d v="2017-02-18T05:59:00"/>
    <x v="5"/>
    <x v="0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s v="food"/>
    <x v="29"/>
    <n v="1"/>
    <n v="18"/>
    <x v="3164"/>
    <d v="2014-08-03T18:05:47"/>
    <x v="2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s v="theater"/>
    <x v="11"/>
    <n v="2"/>
    <n v="30"/>
    <x v="3165"/>
    <d v="2016-01-18T00:00:00"/>
    <x v="4"/>
    <x v="3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s v="music"/>
    <x v="33"/>
    <n v="5"/>
    <n v="18"/>
    <x v="3166"/>
    <d v="2012-02-12T02:49:26"/>
    <x v="3"/>
    <x v="0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s v="food"/>
    <x v="40"/>
    <n v="0"/>
    <n v="17.2"/>
    <x v="3167"/>
    <d v="2014-09-21T19:48:38"/>
    <x v="2"/>
    <x v="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s v="theater"/>
    <x v="11"/>
    <n v="29"/>
    <n v="14.33"/>
    <x v="3168"/>
    <d v="2016-07-21T15:02:31"/>
    <x v="1"/>
    <x v="27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s v="games"/>
    <x v="18"/>
    <n v="0"/>
    <n v="21.25"/>
    <x v="3169"/>
    <d v="2014-08-16T02:04:23"/>
    <x v="2"/>
    <x v="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s v="technology"/>
    <x v="6"/>
    <n v="0"/>
    <n v="21.25"/>
    <x v="3170"/>
    <d v="2014-05-23T14:05:25"/>
    <x v="2"/>
    <x v="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s v="games"/>
    <x v="18"/>
    <n v="1"/>
    <n v="5.31"/>
    <x v="3171"/>
    <d v="2012-05-19T17:05:05"/>
    <x v="3"/>
    <x v="0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s v="publishing"/>
    <x v="32"/>
    <n v="1"/>
    <n v="42.5"/>
    <x v="3172"/>
    <d v="2014-03-14T16:49:11"/>
    <x v="2"/>
    <x v="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s v="food"/>
    <x v="7"/>
    <n v="3"/>
    <n v="21.25"/>
    <x v="3173"/>
    <d v="2017-04-09T20:29:29"/>
    <x v="5"/>
    <x v="0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s v="music"/>
    <x v="14"/>
    <n v="5"/>
    <n v="21.25"/>
    <x v="3174"/>
    <d v="2014-08-31T19:39:00"/>
    <x v="2"/>
    <x v="0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s v="food"/>
    <x v="29"/>
    <n v="6"/>
    <n v="12.14"/>
    <x v="3175"/>
    <d v="2016-06-19T08:11:57"/>
    <x v="1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s v="games"/>
    <x v="18"/>
    <n v="8"/>
    <n v="10.38"/>
    <x v="3176"/>
    <d v="2015-12-25T14:21:53"/>
    <x v="4"/>
    <x v="0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s v="film &amp; video"/>
    <x v="23"/>
    <n v="3"/>
    <n v="20.5"/>
    <x v="3177"/>
    <d v="2014-05-14T18:11:35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s v="technology"/>
    <x v="26"/>
    <n v="0"/>
    <n v="20.5"/>
    <x v="3178"/>
    <d v="2014-12-18T04:32:21"/>
    <x v="2"/>
    <x v="0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s v="film &amp; video"/>
    <x v="23"/>
    <n v="1"/>
    <n v="16.399999999999999"/>
    <x v="3179"/>
    <d v="2014-11-26T13:14:00"/>
    <x v="2"/>
    <x v="0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s v="film &amp; video"/>
    <x v="21"/>
    <n v="0"/>
    <n v="20.25"/>
    <x v="3180"/>
    <d v="2015-07-23T13:25:35"/>
    <x v="4"/>
    <x v="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s v="games"/>
    <x v="18"/>
    <n v="3"/>
    <n v="16.2"/>
    <x v="3181"/>
    <d v="2014-02-19T09:08:42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s v="publishing"/>
    <x v="32"/>
    <n v="1"/>
    <n v="20"/>
    <x v="3182"/>
    <d v="2015-06-19T18:28:03"/>
    <x v="4"/>
    <x v="0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s v="technology"/>
    <x v="26"/>
    <n v="1"/>
    <n v="20"/>
    <x v="3183"/>
    <d v="2016-10-19T10:38:27"/>
    <x v="1"/>
    <x v="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s v="food"/>
    <x v="7"/>
    <n v="8"/>
    <n v="11.43"/>
    <x v="3184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s v="theater"/>
    <x v="11"/>
    <n v="11"/>
    <n v="40"/>
    <x v="3185"/>
    <d v="2016-05-24T14:25:00"/>
    <x v="1"/>
    <x v="22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s v="theater"/>
    <x v="11"/>
    <n v="32"/>
    <n v="26.67"/>
    <x v="3186"/>
    <d v="2015-09-24T14:10:48"/>
    <x v="4"/>
    <x v="37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s v="photography"/>
    <x v="36"/>
    <n v="8"/>
    <n v="26"/>
    <x v="3187"/>
    <d v="2015-07-16T21:38:56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s v="publishing"/>
    <x v="31"/>
    <n v="1"/>
    <n v="38.5"/>
    <x v="3188"/>
    <d v="2016-02-21T08:24:17"/>
    <x v="1"/>
    <x v="0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s v="film &amp; video"/>
    <x v="23"/>
    <n v="1"/>
    <n v="15.2"/>
    <x v="3189"/>
    <d v="2012-09-07T22:37:44"/>
    <x v="3"/>
    <x v="0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s v="photography"/>
    <x v="3"/>
    <n v="1"/>
    <n v="19"/>
    <x v="3190"/>
    <d v="2014-10-31T22:45:42"/>
    <x v="2"/>
    <x v="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s v="publishing"/>
    <x v="31"/>
    <n v="0"/>
    <n v="25"/>
    <x v="3191"/>
    <d v="2016-07-08T17:32:14"/>
    <x v="1"/>
    <x v="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s v="food"/>
    <x v="29"/>
    <n v="0"/>
    <n v="37.5"/>
    <x v="3192"/>
    <d v="2016-06-16T17:02:46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s v="food"/>
    <x v="40"/>
    <n v="0"/>
    <n v="37.5"/>
    <x v="3193"/>
    <d v="2015-05-14T23:56:12"/>
    <x v="4"/>
    <x v="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s v="theater"/>
    <x v="9"/>
    <n v="0"/>
    <n v="37.5"/>
    <x v="3194"/>
    <d v="2015-05-28T15:59:00"/>
    <x v="4"/>
    <x v="0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s v="music"/>
    <x v="14"/>
    <n v="0"/>
    <n v="37.5"/>
    <x v="3195"/>
    <d v="2016-05-14T04:59:00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s v="technology"/>
    <x v="1"/>
    <n v="0"/>
    <n v="75"/>
    <x v="3196"/>
    <d v="2014-12-18T21:33:15"/>
    <x v="2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s v="food"/>
    <x v="29"/>
    <n v="1"/>
    <n v="25"/>
    <x v="3197"/>
    <d v="2016-10-11T12:35:39"/>
    <x v="1"/>
    <x v="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s v="photography"/>
    <x v="34"/>
    <n v="2"/>
    <n v="25"/>
    <x v="3198"/>
    <d v="2014-12-13T11:19:29"/>
    <x v="2"/>
    <x v="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s v="technology"/>
    <x v="26"/>
    <n v="3"/>
    <n v="37.5"/>
    <x v="3199"/>
    <d v="2015-08-04T04:30:03"/>
    <x v="4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s v="theater"/>
    <x v="11"/>
    <n v="4"/>
    <n v="25"/>
    <x v="3200"/>
    <d v="2014-09-09T16:49:20"/>
    <x v="2"/>
    <x v="3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s v="theater"/>
    <x v="11"/>
    <n v="5"/>
    <n v="18.75"/>
    <x v="3201"/>
    <d v="2014-11-09T12:00:00"/>
    <x v="2"/>
    <x v="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s v="theater"/>
    <x v="11"/>
    <n v="150"/>
    <n v="25"/>
    <x v="3202"/>
    <d v="2016-03-03T19:00:00"/>
    <x v="1"/>
    <x v="36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s v="food"/>
    <x v="29"/>
    <n v="0"/>
    <n v="5.29"/>
    <x v="3203"/>
    <d v="2015-02-24T03:00:00"/>
    <x v="4"/>
    <x v="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s v="food"/>
    <x v="29"/>
    <n v="0"/>
    <n v="24.33"/>
    <x v="3204"/>
    <d v="2016-12-01T05:06:21"/>
    <x v="1"/>
    <x v="0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s v="music"/>
    <x v="12"/>
    <n v="7"/>
    <n v="18"/>
    <x v="3205"/>
    <d v="2011-09-01T06:00:00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s v="publishing"/>
    <x v="31"/>
    <n v="7"/>
    <n v="12"/>
    <x v="3206"/>
    <d v="2015-11-13T21:55:56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s v="theater"/>
    <x v="9"/>
    <n v="0"/>
    <n v="23.67"/>
    <x v="3207"/>
    <d v="2015-02-26T03:19:55"/>
    <x v="4"/>
    <x v="0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s v="food"/>
    <x v="29"/>
    <n v="0"/>
    <n v="23.67"/>
    <x v="320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s v="theater"/>
    <x v="11"/>
    <n v="0"/>
    <n v="23.33"/>
    <x v="3209"/>
    <d v="2015-05-29T15:34:19"/>
    <x v="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s v="technology"/>
    <x v="26"/>
    <n v="0"/>
    <n v="35"/>
    <x v="3210"/>
    <d v="2014-11-01T02:12:42"/>
    <x v="2"/>
    <x v="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s v="games"/>
    <x v="18"/>
    <n v="1"/>
    <n v="35"/>
    <x v="3211"/>
    <d v="2012-10-01T00:17:02"/>
    <x v="3"/>
    <x v="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s v="food"/>
    <x v="29"/>
    <n v="1"/>
    <n v="17.5"/>
    <x v="3212"/>
    <d v="2014-09-18T20:59:32"/>
    <x v="2"/>
    <x v="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s v="music"/>
    <x v="12"/>
    <n v="3"/>
    <n v="35"/>
    <x v="3213"/>
    <d v="2012-01-15T18:11:50"/>
    <x v="6"/>
    <x v="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s v="film &amp; video"/>
    <x v="21"/>
    <n v="14"/>
    <n v="11.67"/>
    <x v="3214"/>
    <d v="2017-02-03T23:51:20"/>
    <x v="1"/>
    <x v="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s v="theater"/>
    <x v="11"/>
    <n v="14"/>
    <n v="10"/>
    <x v="3215"/>
    <d v="2014-09-17T20:56:40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s v="theater"/>
    <x v="11"/>
    <n v="35"/>
    <n v="17.5"/>
    <x v="3216"/>
    <d v="2015-02-14T11:27:00"/>
    <x v="4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s v="theater"/>
    <x v="11"/>
    <n v="140"/>
    <n v="23.33"/>
    <x v="3217"/>
    <d v="2016-05-15T23:00:00"/>
    <x v="1"/>
    <x v="4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s v="photography"/>
    <x v="3"/>
    <n v="2"/>
    <n v="11.64"/>
    <x v="3218"/>
    <d v="2014-11-11T21:13:2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s v="theater"/>
    <x v="11"/>
    <n v="4"/>
    <n v="23"/>
    <x v="3219"/>
    <d v="2016-03-02T16:08:1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s v="technology"/>
    <x v="26"/>
    <n v="0"/>
    <n v="34"/>
    <x v="3220"/>
    <d v="2015-02-17T01:40:47"/>
    <x v="4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s v="technology"/>
    <x v="26"/>
    <n v="3"/>
    <n v="8.5"/>
    <x v="3221"/>
    <d v="2015-07-08T15:17:02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s v="publishing"/>
    <x v="32"/>
    <n v="1"/>
    <n v="67"/>
    <x v="3222"/>
    <d v="2013-11-07T02:00:03"/>
    <x v="0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s v="food"/>
    <x v="40"/>
    <n v="0"/>
    <n v="16.25"/>
    <x v="3223"/>
    <d v="2014-07-19T03:43:24"/>
    <x v="2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s v="music"/>
    <x v="33"/>
    <n v="1"/>
    <n v="32.5"/>
    <x v="3224"/>
    <d v="2011-03-10T19:48:47"/>
    <x v="6"/>
    <x v="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s v="music"/>
    <x v="33"/>
    <n v="1"/>
    <n v="32.5"/>
    <x v="3225"/>
    <d v="2010-12-23T05:35:24"/>
    <x v="7"/>
    <x v="0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s v="technology"/>
    <x v="1"/>
    <n v="1"/>
    <n v="8.1300000000000008"/>
    <x v="3226"/>
    <d v="2014-11-28T03:28:17"/>
    <x v="2"/>
    <x v="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s v="technology"/>
    <x v="1"/>
    <n v="2"/>
    <n v="13"/>
    <x v="3227"/>
    <d v="2014-07-27T15:27:00"/>
    <x v="2"/>
    <x v="0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s v="theater"/>
    <x v="11"/>
    <n v="9"/>
    <n v="16.25"/>
    <x v="3228"/>
    <d v="2014-07-29T03:14:56"/>
    <x v="2"/>
    <x v="2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s v="theater"/>
    <x v="11"/>
    <n v="6500"/>
    <n v="21.67"/>
    <x v="3229"/>
    <d v="2016-03-28T15:50:29"/>
    <x v="1"/>
    <x v="2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s v="publishing"/>
    <x v="17"/>
    <n v="160"/>
    <n v="4.92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s v="theater"/>
    <x v="11"/>
    <n v="2"/>
    <n v="15.75"/>
    <x v="3231"/>
    <d v="2015-07-03T14:46:35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s v="music"/>
    <x v="33"/>
    <n v="0"/>
    <n v="12.4"/>
    <x v="3232"/>
    <d v="2013-09-01T00:32:0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s v="technology"/>
    <x v="26"/>
    <n v="0"/>
    <n v="30.5"/>
    <x v="3233"/>
    <d v="2015-07-22T13:02:10"/>
    <x v="4"/>
    <x v="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s v="technology"/>
    <x v="1"/>
    <n v="0"/>
    <n v="30.5"/>
    <x v="3234"/>
    <d v="2014-12-05T00:59:19"/>
    <x v="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s v="film &amp; video"/>
    <x v="23"/>
    <n v="1"/>
    <n v="20.329999999999998"/>
    <x v="3235"/>
    <d v="2013-10-22T03:59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s v="theater"/>
    <x v="11"/>
    <n v="8"/>
    <n v="10.17"/>
    <x v="3236"/>
    <d v="2015-03-02T23:00:00"/>
    <x v="4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s v="film &amp; video"/>
    <x v="10"/>
    <n v="0"/>
    <n v="30"/>
    <x v="3237"/>
    <d v="2015-06-04T18:39:11"/>
    <x v="4"/>
    <x v="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s v="theater"/>
    <x v="11"/>
    <n v="1"/>
    <n v="20"/>
    <x v="3238"/>
    <d v="2015-11-17T22:24:14"/>
    <x v="4"/>
    <x v="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s v="theater"/>
    <x v="11"/>
    <n v="2"/>
    <n v="15"/>
    <x v="3239"/>
    <d v="2015-08-22T19:34:53"/>
    <x v="4"/>
    <x v="2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s v="technology"/>
    <x v="26"/>
    <n v="3"/>
    <n v="20"/>
    <x v="3240"/>
    <d v="2015-05-08T08:14:03"/>
    <x v="4"/>
    <x v="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s v="theater"/>
    <x v="11"/>
    <n v="6"/>
    <n v="15"/>
    <x v="3241"/>
    <d v="2015-07-22T23:08:27"/>
    <x v="4"/>
    <x v="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s v="photography"/>
    <x v="38"/>
    <n v="9"/>
    <n v="60"/>
    <x v="3242"/>
    <d v="2015-11-08T22:10:20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s v="technology"/>
    <x v="6"/>
    <n v="9"/>
    <n v="30"/>
    <x v="3243"/>
    <d v="2014-11-01T03:59:00"/>
    <x v="2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s v="food"/>
    <x v="29"/>
    <n v="1"/>
    <n v="29.5"/>
    <x v="3244"/>
    <d v="2017-02-08T21:40:35"/>
    <x v="5"/>
    <x v="0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s v="theater"/>
    <x v="11"/>
    <n v="2"/>
    <n v="59"/>
    <x v="3245"/>
    <d v="2017-03-03T05:00:00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s v="publishing"/>
    <x v="35"/>
    <n v="2"/>
    <n v="19"/>
    <x v="3246"/>
    <d v="2014-09-03T23:36:18"/>
    <x v="2"/>
    <x v="0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s v="theater"/>
    <x v="9"/>
    <n v="0"/>
    <n v="18.670000000000002"/>
    <x v="3247"/>
    <d v="2014-09-01T05:00:00"/>
    <x v="2"/>
    <x v="0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s v="technology"/>
    <x v="26"/>
    <n v="1"/>
    <n v="14"/>
    <x v="3248"/>
    <d v="2015-02-15T20:30:07"/>
    <x v="4"/>
    <x v="0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s v="games"/>
    <x v="18"/>
    <n v="1"/>
    <n v="18.670000000000002"/>
    <x v="3249"/>
    <d v="2012-08-10T21:44:48"/>
    <x v="3"/>
    <x v="0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s v="technology"/>
    <x v="26"/>
    <n v="0"/>
    <n v="27.5"/>
    <x v="3250"/>
    <d v="2015-10-26T15:48:33"/>
    <x v="4"/>
    <x v="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s v="technology"/>
    <x v="26"/>
    <n v="0"/>
    <n v="18.329999999999998"/>
    <x v="3251"/>
    <d v="2015-10-01T19:02:22"/>
    <x v="4"/>
    <x v="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s v="theater"/>
    <x v="11"/>
    <n v="0"/>
    <n v="18.329999999999998"/>
    <x v="3252"/>
    <d v="2014-06-24T18:57:09"/>
    <x v="2"/>
    <x v="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s v="publishing"/>
    <x v="32"/>
    <n v="1"/>
    <n v="27.5"/>
    <x v="3253"/>
    <d v="2012-07-24T20:20:48"/>
    <x v="3"/>
    <x v="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s v="technology"/>
    <x v="26"/>
    <n v="1"/>
    <n v="27.5"/>
    <x v="3254"/>
    <d v="2015-05-02T22:02:16"/>
    <x v="4"/>
    <x v="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s v="food"/>
    <x v="29"/>
    <n v="1"/>
    <n v="27.5"/>
    <x v="3255"/>
    <d v="2014-07-10T21:29:10"/>
    <x v="2"/>
    <x v="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s v="publishing"/>
    <x v="31"/>
    <n v="1"/>
    <n v="27.5"/>
    <x v="3256"/>
    <d v="2015-09-15T11:11:00"/>
    <x v="4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s v="theater"/>
    <x v="19"/>
    <n v="6"/>
    <n v="18.329999999999998"/>
    <x v="3257"/>
    <d v="2015-05-10T18:45:30"/>
    <x v="4"/>
    <x v="0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s v="technology"/>
    <x v="1"/>
    <n v="0"/>
    <n v="13.25"/>
    <x v="3258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s v="games"/>
    <x v="18"/>
    <n v="0"/>
    <n v="13.25"/>
    <x v="3259"/>
    <d v="2016-03-30T15:41:35"/>
    <x v="1"/>
    <x v="0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s v="publishing"/>
    <x v="39"/>
    <n v="1"/>
    <n v="13.25"/>
    <x v="3260"/>
    <d v="2016-09-02T17:03:22"/>
    <x v="1"/>
    <x v="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s v="publishing"/>
    <x v="39"/>
    <n v="2"/>
    <n v="53"/>
    <x v="3261"/>
    <d v="2015-11-22T15:03:41"/>
    <x v="4"/>
    <x v="0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s v="technology"/>
    <x v="26"/>
    <n v="0"/>
    <n v="26"/>
    <x v="3262"/>
    <d v="2015-10-17T16:01:55"/>
    <x v="4"/>
    <x v="0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s v="film &amp; video"/>
    <x v="23"/>
    <n v="0"/>
    <n v="3.71"/>
    <x v="3263"/>
    <d v="2015-12-25T02:21:26"/>
    <x v="4"/>
    <x v="0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s v="food"/>
    <x v="29"/>
    <n v="0"/>
    <n v="52"/>
    <x v="3264"/>
    <d v="2015-05-13T16:18:5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s v="technology"/>
    <x v="4"/>
    <n v="0"/>
    <n v="8.5"/>
    <x v="3265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s v="games"/>
    <x v="18"/>
    <n v="0"/>
    <n v="12.75"/>
    <x v="3266"/>
    <d v="2014-02-05T19:58:17"/>
    <x v="2"/>
    <x v="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s v="games"/>
    <x v="28"/>
    <n v="1"/>
    <n v="17"/>
    <x v="3267"/>
    <d v="2016-08-06T21:35:08"/>
    <x v="1"/>
    <x v="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s v="food"/>
    <x v="29"/>
    <n v="1"/>
    <n v="25.5"/>
    <x v="3268"/>
    <d v="2015-05-16T03:00:00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s v="film &amp; video"/>
    <x v="23"/>
    <n v="1"/>
    <n v="25.5"/>
    <x v="3269"/>
    <d v="2014-01-16T04:00:00"/>
    <x v="0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s v="music"/>
    <x v="14"/>
    <n v="1"/>
    <n v="25.5"/>
    <x v="3270"/>
    <d v="2015-08-31T06:45:37"/>
    <x v="4"/>
    <x v="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s v="photography"/>
    <x v="36"/>
    <n v="3"/>
    <n v="12.75"/>
    <x v="3271"/>
    <d v="2016-08-02T23:00:00"/>
    <x v="1"/>
    <x v="0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s v="film &amp; video"/>
    <x v="10"/>
    <n v="3"/>
    <n v="25.5"/>
    <x v="3272"/>
    <d v="2014-09-01T03:59:00"/>
    <x v="2"/>
    <x v="0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s v="theater"/>
    <x v="11"/>
    <n v="9"/>
    <n v="8.5"/>
    <x v="3273"/>
    <d v="2014-08-05T14:52:09"/>
    <x v="2"/>
    <x v="1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s v="technology"/>
    <x v="26"/>
    <n v="0"/>
    <n v="50"/>
    <x v="3274"/>
    <d v="2015-08-29T15:53:44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s v="film &amp; video"/>
    <x v="23"/>
    <n v="0"/>
    <n v="50"/>
    <x v="3275"/>
    <d v="2014-06-01T22:37:19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s v="technology"/>
    <x v="26"/>
    <n v="0"/>
    <n v="50"/>
    <x v="3276"/>
    <d v="2015-12-13T06:47:40"/>
    <x v="4"/>
    <x v="0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s v="technology"/>
    <x v="26"/>
    <n v="0"/>
    <n v="50"/>
    <x v="3277"/>
    <d v="2015-08-08T15:33:37"/>
    <x v="4"/>
    <x v="0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s v="technology"/>
    <x v="6"/>
    <n v="0"/>
    <n v="25"/>
    <x v="3278"/>
    <d v="2016-01-02T16:27:01"/>
    <x v="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s v="music"/>
    <x v="33"/>
    <n v="0"/>
    <n v="50"/>
    <x v="3279"/>
    <d v="2014-01-07T00:39:58"/>
    <x v="0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s v="games"/>
    <x v="18"/>
    <n v="0"/>
    <n v="12.5"/>
    <x v="3280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s v="food"/>
    <x v="29"/>
    <n v="0"/>
    <n v="50"/>
    <x v="3281"/>
    <d v="2014-07-05T23:07:12"/>
    <x v="2"/>
    <x v="0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s v="food"/>
    <x v="29"/>
    <n v="0"/>
    <n v="50"/>
    <x v="3282"/>
    <d v="2014-10-05T19:13:41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s v="theater"/>
    <x v="9"/>
    <n v="0"/>
    <n v="16.670000000000002"/>
    <x v="3283"/>
    <d v="2015-08-17T16:05:59"/>
    <x v="4"/>
    <x v="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s v="film &amp; video"/>
    <x v="10"/>
    <n v="0"/>
    <n v="50"/>
    <x v="3284"/>
    <d v="2016-03-08T13:51:09"/>
    <x v="1"/>
    <x v="0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s v="photography"/>
    <x v="38"/>
    <n v="0"/>
    <n v="50"/>
    <x v="3285"/>
    <d v="2015-04-29T01:16:39"/>
    <x v="4"/>
    <x v="0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s v="food"/>
    <x v="29"/>
    <n v="0"/>
    <n v="50"/>
    <x v="3286"/>
    <d v="2015-12-07T22:57:42"/>
    <x v="4"/>
    <x v="0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s v="theater"/>
    <x v="9"/>
    <n v="0"/>
    <n v="50"/>
    <x v="3287"/>
    <d v="2016-08-01T00:36:20"/>
    <x v="1"/>
    <x v="0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s v="film &amp; video"/>
    <x v="10"/>
    <n v="0"/>
    <n v="50"/>
    <x v="3288"/>
    <d v="2016-06-16T15:37:26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s v="food"/>
    <x v="29"/>
    <n v="1"/>
    <n v="50"/>
    <x v="3289"/>
    <d v="2016-09-01T15:59:54"/>
    <x v="1"/>
    <x v="0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s v="food"/>
    <x v="29"/>
    <n v="1"/>
    <n v="50"/>
    <x v="3290"/>
    <d v="2015-06-18T17:08:25"/>
    <x v="4"/>
    <x v="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s v="publishing"/>
    <x v="35"/>
    <n v="1"/>
    <n v="25"/>
    <x v="3291"/>
    <d v="2016-07-22T04:37:55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s v="theater"/>
    <x v="11"/>
    <n v="1"/>
    <n v="25"/>
    <x v="3292"/>
    <d v="2014-11-25T01:00:00"/>
    <x v="2"/>
    <x v="3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s v="journalism"/>
    <x v="30"/>
    <n v="1"/>
    <n v="50"/>
    <x v="3293"/>
    <d v="2015-04-15T21:54:53"/>
    <x v="4"/>
    <x v="0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s v="photography"/>
    <x v="36"/>
    <n v="1"/>
    <n v="50"/>
    <x v="3294"/>
    <d v="2016-12-11T16:20:08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s v="theater"/>
    <x v="19"/>
    <n v="1"/>
    <n v="50"/>
    <x v="3295"/>
    <d v="2015-06-07T13:55:54"/>
    <x v="4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s v="theater"/>
    <x v="11"/>
    <n v="1"/>
    <n v="50"/>
    <x v="3296"/>
    <d v="2016-09-02T20:24:33"/>
    <x v="1"/>
    <x v="4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s v="music"/>
    <x v="33"/>
    <n v="1"/>
    <n v="25"/>
    <x v="3297"/>
    <d v="2016-01-29T08:00:29"/>
    <x v="4"/>
    <x v="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s v="music"/>
    <x v="14"/>
    <n v="2"/>
    <n v="50"/>
    <x v="3298"/>
    <d v="2014-10-05T19:13:32"/>
    <x v="2"/>
    <x v="0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s v="film &amp; video"/>
    <x v="23"/>
    <n v="3"/>
    <n v="16.670000000000002"/>
    <x v="3299"/>
    <d v="2014-08-09T14:44:07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s v="publishing"/>
    <x v="35"/>
    <n v="3"/>
    <n v="50"/>
    <x v="3300"/>
    <d v="2009-11-01T03:59:00"/>
    <x v="8"/>
    <x v="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s v="theater"/>
    <x v="11"/>
    <n v="3"/>
    <n v="50"/>
    <x v="3301"/>
    <d v="2017-05-03T19:12:00"/>
    <x v="5"/>
    <x v="5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s v="film &amp; video"/>
    <x v="23"/>
    <n v="5"/>
    <n v="50"/>
    <x v="3302"/>
    <d v="2012-02-15T21:46:01"/>
    <x v="6"/>
    <x v="0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s v="games"/>
    <x v="28"/>
    <n v="5"/>
    <n v="50"/>
    <x v="3303"/>
    <d v="2016-08-06T23:44:54"/>
    <x v="1"/>
    <x v="0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s v="theater"/>
    <x v="11"/>
    <n v="5"/>
    <n v="50"/>
    <x v="3304"/>
    <d v="2015-02-28T06:00:18"/>
    <x v="4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s v="games"/>
    <x v="18"/>
    <n v="10"/>
    <n v="10"/>
    <x v="3305"/>
    <d v="2010-03-15T06:59:00"/>
    <x v="7"/>
    <x v="0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s v="publishing"/>
    <x v="35"/>
    <n v="0"/>
    <n v="16"/>
    <x v="3306"/>
    <d v="2015-02-27T04:02:41"/>
    <x v="4"/>
    <x v="0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s v="games"/>
    <x v="18"/>
    <n v="0"/>
    <n v="11.92"/>
    <x v="3307"/>
    <d v="2013-10-19T12:13:06"/>
    <x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s v="games"/>
    <x v="18"/>
    <n v="0"/>
    <n v="6.71"/>
    <x v="3308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s v="theater"/>
    <x v="11"/>
    <n v="5"/>
    <n v="9.4"/>
    <x v="3309"/>
    <d v="2015-11-21T04:00:00"/>
    <x v="4"/>
    <x v="26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s v="food"/>
    <x v="29"/>
    <n v="0"/>
    <n v="22.5"/>
    <x v="3310"/>
    <d v="2016-01-29T14:46:10"/>
    <x v="4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s v="film &amp; video"/>
    <x v="23"/>
    <n v="0"/>
    <n v="22.5"/>
    <x v="3311"/>
    <d v="2012-04-17T00:31:00"/>
    <x v="3"/>
    <x v="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s v="games"/>
    <x v="18"/>
    <n v="0"/>
    <n v="11.25"/>
    <x v="3312"/>
    <d v="2016-04-10T07:54:24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s v="games"/>
    <x v="18"/>
    <n v="0"/>
    <n v="15"/>
    <x v="3313"/>
    <d v="2016-11-18T19:03:10"/>
    <x v="1"/>
    <x v="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s v="theater"/>
    <x v="11"/>
    <n v="1"/>
    <n v="22.5"/>
    <x v="3314"/>
    <d v="2014-07-24T02:59:00"/>
    <x v="2"/>
    <x v="17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s v="theater"/>
    <x v="11"/>
    <n v="1"/>
    <n v="22.5"/>
    <x v="3315"/>
    <d v="2016-10-14T22:00:00"/>
    <x v="1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s v="publishing"/>
    <x v="39"/>
    <n v="1"/>
    <n v="11.25"/>
    <x v="3316"/>
    <d v="2012-05-30T19:00:00"/>
    <x v="3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s v="music"/>
    <x v="33"/>
    <n v="1"/>
    <n v="9"/>
    <x v="3317"/>
    <d v="2012-11-11T05:00:40"/>
    <x v="3"/>
    <x v="0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s v="theater"/>
    <x v="11"/>
    <n v="2"/>
    <n v="11.25"/>
    <x v="3318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s v="theater"/>
    <x v="11"/>
    <n v="2"/>
    <n v="15"/>
    <x v="3319"/>
    <d v="2017-03-19T11:18:59"/>
    <x v="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s v="music"/>
    <x v="33"/>
    <n v="2"/>
    <n v="22.5"/>
    <x v="3320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s v="film &amp; video"/>
    <x v="23"/>
    <n v="2"/>
    <n v="9"/>
    <x v="3321"/>
    <d v="2013-10-17T13:38:0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s v="theater"/>
    <x v="11"/>
    <n v="3"/>
    <n v="15"/>
    <x v="3322"/>
    <d v="2015-11-28T14:54:54"/>
    <x v="4"/>
    <x v="26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s v="games"/>
    <x v="18"/>
    <n v="5"/>
    <n v="15"/>
    <x v="3323"/>
    <d v="2012-05-06T21:41:56"/>
    <x v="3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s v="publishing"/>
    <x v="31"/>
    <n v="5"/>
    <n v="15"/>
    <x v="3324"/>
    <d v="2016-04-02T08:06:57"/>
    <x v="1"/>
    <x v="0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s v="games"/>
    <x v="18"/>
    <n v="8"/>
    <n v="9"/>
    <x v="3325"/>
    <d v="2011-07-22T04:42:01"/>
    <x v="6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s v="games"/>
    <x v="18"/>
    <n v="14"/>
    <n v="10.56"/>
    <x v="3326"/>
    <d v="2016-02-11T23:22:1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s v="technology"/>
    <x v="6"/>
    <n v="0"/>
    <n v="10.5"/>
    <x v="3327"/>
    <d v="2014-09-07T22:13:14"/>
    <x v="2"/>
    <x v="0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s v="food"/>
    <x v="29"/>
    <n v="4"/>
    <n v="10.5"/>
    <x v="3328"/>
    <d v="2017-01-12T16:42:00"/>
    <x v="1"/>
    <x v="0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s v="games"/>
    <x v="18"/>
    <n v="0"/>
    <n v="6.83"/>
    <x v="3329"/>
    <d v="2016-07-14T18:12:00"/>
    <x v="1"/>
    <x v="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s v="theater"/>
    <x v="11"/>
    <n v="2"/>
    <n v="10.25"/>
    <x v="3330"/>
    <d v="2014-09-24T22:00:01"/>
    <x v="2"/>
    <x v="35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s v="theater"/>
    <x v="9"/>
    <n v="4"/>
    <n v="10.25"/>
    <x v="3331"/>
    <d v="2015-09-16T22:00:00"/>
    <x v="4"/>
    <x v="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s v="photography"/>
    <x v="3"/>
    <n v="0"/>
    <n v="1.54"/>
    <x v="3332"/>
    <d v="2014-10-24T04:00:00"/>
    <x v="2"/>
    <x v="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s v="film &amp; video"/>
    <x v="21"/>
    <n v="0"/>
    <n v="20"/>
    <x v="3333"/>
    <d v="2016-02-27T06:45:36"/>
    <x v="1"/>
    <x v="0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s v="theater"/>
    <x v="9"/>
    <n v="0"/>
    <n v="13.33"/>
    <x v="3334"/>
    <d v="2014-10-02T03:59:00"/>
    <x v="2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s v="photography"/>
    <x v="3"/>
    <n v="1"/>
    <n v="10"/>
    <x v="3335"/>
    <d v="2015-01-12T06:00:03"/>
    <x v="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s v="music"/>
    <x v="37"/>
    <n v="1"/>
    <n v="40"/>
    <x v="3336"/>
    <d v="2013-10-06T20:21:10"/>
    <x v="0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s v="food"/>
    <x v="29"/>
    <n v="1"/>
    <n v="13.33"/>
    <x v="3337"/>
    <d v="2014-08-13T03:19:26"/>
    <x v="2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s v="music"/>
    <x v="33"/>
    <n v="1"/>
    <n v="20"/>
    <x v="3338"/>
    <d v="2013-11-03T20:09:17"/>
    <x v="0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s v="photography"/>
    <x v="3"/>
    <n v="1"/>
    <n v="20"/>
    <x v="3339"/>
    <d v="2014-11-27T22:24:00"/>
    <x v="2"/>
    <x v="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s v="theater"/>
    <x v="11"/>
    <n v="1"/>
    <n v="20"/>
    <x v="3340"/>
    <d v="2014-10-20T19:23:05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s v="music"/>
    <x v="33"/>
    <n v="1"/>
    <n v="20"/>
    <x v="3341"/>
    <d v="2013-06-30T19:58:00"/>
    <x v="0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s v="theater"/>
    <x v="11"/>
    <n v="2"/>
    <n v="13.33"/>
    <x v="3342"/>
    <d v="2015-07-17T13:18:00"/>
    <x v="4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s v="film &amp; video"/>
    <x v="21"/>
    <n v="3"/>
    <n v="13.33"/>
    <x v="3343"/>
    <d v="2015-06-03T13:08:15"/>
    <x v="4"/>
    <x v="0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s v="theater"/>
    <x v="19"/>
    <n v="3"/>
    <n v="13.33"/>
    <x v="3344"/>
    <d v="2017-03-29T17:44:10"/>
    <x v="5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s v="technology"/>
    <x v="26"/>
    <n v="0"/>
    <n v="13"/>
    <x v="3345"/>
    <d v="2016-10-17T19:10:31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s v="theater"/>
    <x v="11"/>
    <n v="1"/>
    <n v="9.75"/>
    <x v="3346"/>
    <d v="2015-09-09T04:00:18"/>
    <x v="4"/>
    <x v="27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s v="theater"/>
    <x v="11"/>
    <n v="4"/>
    <n v="9.5"/>
    <x v="3347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s v="theater"/>
    <x v="11"/>
    <n v="1"/>
    <n v="18.5"/>
    <x v="3348"/>
    <d v="2015-05-09T04:00:00"/>
    <x v="4"/>
    <x v="5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s v="food"/>
    <x v="29"/>
    <n v="0"/>
    <n v="12"/>
    <x v="3349"/>
    <d v="2015-03-01T18:07:20"/>
    <x v="4"/>
    <x v="0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s v="games"/>
    <x v="28"/>
    <n v="0"/>
    <n v="18"/>
    <x v="3350"/>
    <d v="2015-07-08T16:45:00"/>
    <x v="4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s v="publishing"/>
    <x v="39"/>
    <n v="1"/>
    <n v="9"/>
    <x v="3351"/>
    <d v="2013-01-03T01:31:33"/>
    <x v="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s v="technology"/>
    <x v="4"/>
    <n v="1"/>
    <n v="12"/>
    <x v="3352"/>
    <d v="2015-08-14T06:16:59"/>
    <x v="4"/>
    <x v="0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s v="food"/>
    <x v="29"/>
    <n v="0"/>
    <n v="17.5"/>
    <x v="3353"/>
    <d v="2015-05-10T17:22:37"/>
    <x v="4"/>
    <x v="0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s v="food"/>
    <x v="29"/>
    <n v="0"/>
    <n v="17.5"/>
    <x v="3354"/>
    <d v="2014-09-25T16:24:24"/>
    <x v="2"/>
    <x v="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s v="theater"/>
    <x v="19"/>
    <n v="0"/>
    <n v="17.5"/>
    <x v="3355"/>
    <d v="2015-07-15T10:43:42"/>
    <x v="4"/>
    <x v="0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s v="publishing"/>
    <x v="39"/>
    <n v="0"/>
    <n v="8.75"/>
    <x v="3356"/>
    <d v="2014-10-20T02:07:00"/>
    <x v="2"/>
    <x v="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s v="food"/>
    <x v="29"/>
    <n v="0"/>
    <n v="11.67"/>
    <x v="3357"/>
    <d v="2014-12-09T02:12:08"/>
    <x v="2"/>
    <x v="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s v="music"/>
    <x v="14"/>
    <n v="1"/>
    <n v="8.75"/>
    <x v="3358"/>
    <d v="2014-10-30T22:22:4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s v="technology"/>
    <x v="26"/>
    <n v="1"/>
    <n v="8.75"/>
    <x v="3359"/>
    <d v="2017-01-31T05:00:00"/>
    <x v="5"/>
    <x v="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s v="music"/>
    <x v="14"/>
    <n v="1"/>
    <n v="11.67"/>
    <x v="3360"/>
    <d v="2014-09-17T12:49:51"/>
    <x v="2"/>
    <x v="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s v="theater"/>
    <x v="11"/>
    <n v="2"/>
    <n v="35"/>
    <x v="3361"/>
    <d v="2015-10-16T08:41:44"/>
    <x v="4"/>
    <x v="27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s v="theater"/>
    <x v="19"/>
    <n v="2"/>
    <n v="17.5"/>
    <x v="3362"/>
    <d v="2015-05-01T22:00:00"/>
    <x v="4"/>
    <x v="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s v="photography"/>
    <x v="38"/>
    <n v="5"/>
    <n v="11.67"/>
    <x v="3363"/>
    <d v="2015-08-28T12:12:00"/>
    <x v="4"/>
    <x v="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s v="theater"/>
    <x v="11"/>
    <n v="1"/>
    <n v="34.950000000000003"/>
    <x v="3364"/>
    <d v="2017-01-13T23:05:00"/>
    <x v="1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s v="games"/>
    <x v="18"/>
    <n v="0"/>
    <n v="8.5"/>
    <x v="3365"/>
    <d v="2015-01-10T07:59:00"/>
    <x v="2"/>
    <x v="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s v="music"/>
    <x v="14"/>
    <n v="1"/>
    <n v="34"/>
    <x v="3366"/>
    <d v="2016-01-18T13:00:00"/>
    <x v="4"/>
    <x v="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s v="publishing"/>
    <x v="39"/>
    <n v="1"/>
    <n v="11.33"/>
    <x v="3367"/>
    <d v="2015-08-16T23:00:50"/>
    <x v="4"/>
    <x v="0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s v="publishing"/>
    <x v="35"/>
    <n v="1"/>
    <n v="16"/>
    <x v="3368"/>
    <d v="2015-05-10T23:01:00"/>
    <x v="4"/>
    <x v="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s v="theater"/>
    <x v="11"/>
    <n v="2"/>
    <n v="8"/>
    <x v="3369"/>
    <d v="2015-08-29T01:56:53"/>
    <x v="4"/>
    <x v="2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s v="theater"/>
    <x v="11"/>
    <n v="3"/>
    <n v="10.67"/>
    <x v="3370"/>
    <d v="2015-08-07T15:00:00"/>
    <x v="4"/>
    <x v="37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s v="technology"/>
    <x v="26"/>
    <n v="0"/>
    <n v="15.5"/>
    <x v="3371"/>
    <d v="2015-03-08T15:16:00"/>
    <x v="4"/>
    <x v="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s v="film &amp; video"/>
    <x v="23"/>
    <n v="0"/>
    <n v="10.33"/>
    <x v="3372"/>
    <d v="2014-07-03T03:00:00"/>
    <x v="2"/>
    <x v="0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s v="film &amp; video"/>
    <x v="21"/>
    <n v="0"/>
    <n v="15"/>
    <x v="3373"/>
    <d v="2014-09-23T01:51:40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s v="food"/>
    <x v="29"/>
    <n v="0"/>
    <n v="30"/>
    <x v="3374"/>
    <d v="2015-08-03T04:27:37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s v="technology"/>
    <x v="26"/>
    <n v="0"/>
    <n v="30"/>
    <x v="3375"/>
    <d v="2015-07-25T21:59:00"/>
    <x v="4"/>
    <x v="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s v="food"/>
    <x v="29"/>
    <n v="0"/>
    <n v="15"/>
    <x v="3376"/>
    <d v="2014-11-06T04:22:37"/>
    <x v="2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s v="music"/>
    <x v="33"/>
    <n v="1"/>
    <n v="30"/>
    <x v="3377"/>
    <d v="2014-07-14T02:30:00"/>
    <x v="2"/>
    <x v="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s v="food"/>
    <x v="40"/>
    <n v="1"/>
    <n v="15"/>
    <x v="3378"/>
    <d v="2015-10-03T21:00:00"/>
    <x v="4"/>
    <x v="0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s v="film &amp; video"/>
    <x v="23"/>
    <n v="1"/>
    <n v="10"/>
    <x v="3379"/>
    <d v="2014-12-25T05:00:00"/>
    <x v="2"/>
    <x v="0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s v="publishing"/>
    <x v="35"/>
    <n v="1"/>
    <n v="15"/>
    <x v="3380"/>
    <d v="2011-06-18T21:14:06"/>
    <x v="6"/>
    <x v="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s v="music"/>
    <x v="12"/>
    <n v="1"/>
    <n v="30"/>
    <x v="3381"/>
    <d v="2012-01-14T06:01:26"/>
    <x v="6"/>
    <x v="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s v="music"/>
    <x v="33"/>
    <n v="1"/>
    <n v="15"/>
    <x v="3382"/>
    <d v="2012-12-11T03:37:27"/>
    <x v="3"/>
    <x v="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s v="theater"/>
    <x v="11"/>
    <n v="5"/>
    <n v="30"/>
    <x v="3383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s v="theater"/>
    <x v="19"/>
    <n v="6"/>
    <n v="15"/>
    <x v="3384"/>
    <d v="2016-09-30T17:58:47"/>
    <x v="1"/>
    <x v="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s v="photography"/>
    <x v="3"/>
    <n v="120"/>
    <n v="7.5"/>
    <x v="3385"/>
    <d v="2015-10-05T18:56:01"/>
    <x v="4"/>
    <x v="0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s v="games"/>
    <x v="18"/>
    <n v="0"/>
    <n v="5.8"/>
    <x v="338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s v="theater"/>
    <x v="11"/>
    <n v="0"/>
    <n v="29"/>
    <x v="3387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s v="theater"/>
    <x v="11"/>
    <n v="1"/>
    <n v="7.25"/>
    <x v="3388"/>
    <d v="2016-04-15T16:28:00"/>
    <x v="1"/>
    <x v="3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s v="music"/>
    <x v="25"/>
    <n v="116"/>
    <n v="7.25"/>
    <x v="3389"/>
    <d v="2013-07-30T02:32:46"/>
    <x v="0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s v="technology"/>
    <x v="1"/>
    <n v="1"/>
    <n v="28"/>
    <x v="3390"/>
    <d v="2015-04-18T16:52:02"/>
    <x v="4"/>
    <x v="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s v="publishing"/>
    <x v="32"/>
    <n v="1"/>
    <n v="14"/>
    <x v="3391"/>
    <d v="2013-08-28T23:54:51"/>
    <x v="0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s v="theater"/>
    <x v="11"/>
    <n v="1"/>
    <n v="6.75"/>
    <x v="3392"/>
    <d v="2014-08-12T22:50:11"/>
    <x v="2"/>
    <x v="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s v="food"/>
    <x v="29"/>
    <n v="0"/>
    <n v="13.01"/>
    <x v="3393"/>
    <d v="2014-06-27T21:33:28"/>
    <x v="2"/>
    <x v="0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s v="theater"/>
    <x v="9"/>
    <n v="0"/>
    <n v="6.5"/>
    <x v="3394"/>
    <d v="2015-02-02T18:43:21"/>
    <x v="2"/>
    <x v="0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s v="games"/>
    <x v="28"/>
    <n v="0"/>
    <n v="13"/>
    <x v="3395"/>
    <d v="2016-06-28T23:15:33"/>
    <x v="1"/>
    <x v="0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s v="theater"/>
    <x v="11"/>
    <n v="0"/>
    <n v="13"/>
    <x v="3396"/>
    <d v="2014-09-01T20:09:38"/>
    <x v="2"/>
    <x v="1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s v="film &amp; video"/>
    <x v="23"/>
    <n v="0"/>
    <n v="13"/>
    <x v="3397"/>
    <d v="2015-02-19T19:47:59"/>
    <x v="4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s v="theater"/>
    <x v="9"/>
    <n v="0"/>
    <n v="13"/>
    <x v="3398"/>
    <d v="2015-04-28T15:19:54"/>
    <x v="4"/>
    <x v="0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s v="technology"/>
    <x v="26"/>
    <n v="0"/>
    <n v="13"/>
    <x v="3399"/>
    <d v="2016-04-16T18:43:26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s v="technology"/>
    <x v="1"/>
    <n v="0"/>
    <n v="13"/>
    <x v="3400"/>
    <d v="2014-09-03T18:49:24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s v="publishing"/>
    <x v="31"/>
    <n v="0"/>
    <n v="13"/>
    <x v="3401"/>
    <d v="2016-09-21T05:45:04"/>
    <x v="1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s v="food"/>
    <x v="29"/>
    <n v="0"/>
    <n v="13"/>
    <x v="3402"/>
    <d v="2015-08-04T04:27:54"/>
    <x v="4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s v="games"/>
    <x v="18"/>
    <n v="1"/>
    <n v="13"/>
    <x v="3403"/>
    <d v="2011-07-16T17:32:54"/>
    <x v="6"/>
    <x v="0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s v="theater"/>
    <x v="11"/>
    <n v="1"/>
    <n v="13"/>
    <x v="3404"/>
    <d v="2015-02-16T07:13:43"/>
    <x v="4"/>
    <x v="1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s v="food"/>
    <x v="29"/>
    <n v="2"/>
    <n v="13"/>
    <x v="3405"/>
    <d v="2016-03-13T20:45:24"/>
    <x v="1"/>
    <x v="0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s v="theater"/>
    <x v="11"/>
    <n v="0"/>
    <n v="25"/>
    <x v="3406"/>
    <d v="2015-08-24T10:33:16"/>
    <x v="4"/>
    <x v="1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s v="theater"/>
    <x v="9"/>
    <n v="0"/>
    <n v="25"/>
    <x v="3407"/>
    <d v="2015-09-20T19:05:56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s v="film &amp; video"/>
    <x v="23"/>
    <n v="0"/>
    <n v="25"/>
    <x v="3408"/>
    <d v="2011-11-13T16:22:07"/>
    <x v="6"/>
    <x v="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s v="technology"/>
    <x v="26"/>
    <n v="0"/>
    <n v="25"/>
    <x v="3409"/>
    <d v="2015-01-10T17:21:00"/>
    <x v="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s v="theater"/>
    <x v="11"/>
    <n v="0"/>
    <n v="25"/>
    <x v="3410"/>
    <d v="2015-10-26T18:58:10"/>
    <x v="4"/>
    <x v="27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s v="food"/>
    <x v="29"/>
    <n v="0"/>
    <n v="25"/>
    <x v="3411"/>
    <d v="2014-11-13T20:18:47"/>
    <x v="2"/>
    <x v="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s v="technology"/>
    <x v="26"/>
    <n v="0"/>
    <n v="25"/>
    <x v="3412"/>
    <d v="2015-03-31T18:04:04"/>
    <x v="4"/>
    <x v="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s v="games"/>
    <x v="18"/>
    <n v="0"/>
    <n v="25"/>
    <x v="3413"/>
    <d v="2014-09-21T18:32:49"/>
    <x v="2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s v="theater"/>
    <x v="11"/>
    <n v="0"/>
    <n v="25"/>
    <x v="3414"/>
    <d v="2016-05-19T00:56:28"/>
    <x v="1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s v="film &amp; video"/>
    <x v="23"/>
    <n v="0"/>
    <n v="12.5"/>
    <x v="3415"/>
    <d v="2014-06-01T04:00:00"/>
    <x v="2"/>
    <x v="0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s v="music"/>
    <x v="33"/>
    <n v="0"/>
    <n v="25"/>
    <x v="3416"/>
    <d v="2012-09-02T11:30:48"/>
    <x v="3"/>
    <x v="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s v="photography"/>
    <x v="36"/>
    <n v="0"/>
    <n v="25"/>
    <x v="3417"/>
    <d v="2015-08-20T18:19:02"/>
    <x v="4"/>
    <x v="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s v="games"/>
    <x v="18"/>
    <n v="1"/>
    <n v="25"/>
    <x v="3418"/>
    <d v="2015-05-13T20:04:28"/>
    <x v="4"/>
    <x v="0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s v="theater"/>
    <x v="11"/>
    <n v="1"/>
    <n v="12.5"/>
    <x v="3419"/>
    <d v="2015-01-09T02:00:00"/>
    <x v="2"/>
    <x v="27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s v="technology"/>
    <x v="26"/>
    <n v="1"/>
    <n v="25"/>
    <x v="3420"/>
    <d v="2015-10-29T01:07:14"/>
    <x v="4"/>
    <x v="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s v="theater"/>
    <x v="11"/>
    <n v="1"/>
    <n v="25"/>
    <x v="3421"/>
    <d v="2016-04-08T18:35:00"/>
    <x v="1"/>
    <x v="3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s v="food"/>
    <x v="29"/>
    <n v="1"/>
    <n v="25"/>
    <x v="3422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s v="publishing"/>
    <x v="39"/>
    <n v="1"/>
    <n v="25"/>
    <x v="3423"/>
    <d v="2012-03-18T23:53:15"/>
    <x v="3"/>
    <x v="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s v="food"/>
    <x v="29"/>
    <n v="1"/>
    <n v="8.33"/>
    <x v="3424"/>
    <d v="2014-05-31T23:30:00"/>
    <x v="2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s v="theater"/>
    <x v="11"/>
    <n v="1"/>
    <n v="25"/>
    <x v="3425"/>
    <d v="2015-12-19T19:49:59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s v="music"/>
    <x v="37"/>
    <n v="1"/>
    <n v="25"/>
    <x v="3426"/>
    <d v="2012-04-16T16:00:00"/>
    <x v="3"/>
    <x v="0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s v="theater"/>
    <x v="11"/>
    <n v="1"/>
    <n v="25"/>
    <x v="3427"/>
    <d v="2015-07-05T22:59:00"/>
    <x v="4"/>
    <x v="42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s v="theater"/>
    <x v="11"/>
    <n v="1"/>
    <n v="12.5"/>
    <x v="3428"/>
    <d v="2014-08-09T06:25:04"/>
    <x v="2"/>
    <x v="1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s v="theater"/>
    <x v="19"/>
    <n v="1"/>
    <n v="12.5"/>
    <x v="3429"/>
    <d v="2014-08-31T18:24:37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s v="photography"/>
    <x v="3"/>
    <n v="2"/>
    <n v="6.25"/>
    <x v="3430"/>
    <d v="2014-07-30T18:03:16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s v="theater"/>
    <x v="9"/>
    <n v="3"/>
    <n v="12.5"/>
    <x v="3431"/>
    <d v="2015-11-19T20:45:17"/>
    <x v="4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s v="theater"/>
    <x v="11"/>
    <n v="3"/>
    <n v="25"/>
    <x v="3432"/>
    <d v="2015-03-26T22:17:51"/>
    <x v="4"/>
    <x v="1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s v="games"/>
    <x v="18"/>
    <n v="5"/>
    <n v="8.33"/>
    <x v="3433"/>
    <d v="2015-07-12T04:58:11"/>
    <x v="4"/>
    <x v="0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s v="theater"/>
    <x v="19"/>
    <n v="5"/>
    <n v="25"/>
    <x v="3434"/>
    <d v="2017-02-20T00:26:39"/>
    <x v="5"/>
    <x v="0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s v="games"/>
    <x v="18"/>
    <n v="13"/>
    <n v="12.5"/>
    <x v="3435"/>
    <d v="2016-04-10T18:41:12"/>
    <x v="1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s v="theater"/>
    <x v="9"/>
    <n v="0"/>
    <n v="2.67"/>
    <x v="3436"/>
    <d v="2015-06-02T15:34:53"/>
    <x v="4"/>
    <x v="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s v="film &amp; video"/>
    <x v="23"/>
    <n v="2"/>
    <n v="4.8"/>
    <x v="3437"/>
    <d v="2013-09-11T02:34:27"/>
    <x v="0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s v="theater"/>
    <x v="11"/>
    <n v="2"/>
    <n v="5.75"/>
    <x v="3438"/>
    <d v="2014-09-27T01:02:41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s v="theater"/>
    <x v="11"/>
    <n v="5"/>
    <n v="5.75"/>
    <x v="3439"/>
    <d v="2014-06-22T21:00:00"/>
    <x v="2"/>
    <x v="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s v="theater"/>
    <x v="9"/>
    <n v="0"/>
    <n v="7.33"/>
    <x v="3440"/>
    <d v="2016-03-10T13:42:39"/>
    <x v="1"/>
    <x v="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s v="music"/>
    <x v="14"/>
    <n v="1"/>
    <n v="22"/>
    <x v="3441"/>
    <d v="2015-11-08T21:40:33"/>
    <x v="4"/>
    <x v="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s v="games"/>
    <x v="28"/>
    <n v="0"/>
    <n v="10.5"/>
    <x v="3442"/>
    <d v="2016-06-05T06:21:33"/>
    <x v="1"/>
    <x v="0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s v="theater"/>
    <x v="11"/>
    <n v="0"/>
    <n v="7"/>
    <x v="3443"/>
    <d v="2015-01-20T19:16:00"/>
    <x v="2"/>
    <x v="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s v="music"/>
    <x v="33"/>
    <n v="0"/>
    <n v="10.5"/>
    <x v="3444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s v="theater"/>
    <x v="11"/>
    <n v="0"/>
    <n v="10.5"/>
    <x v="3445"/>
    <d v="2014-05-08T21:23:30"/>
    <x v="2"/>
    <x v="16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s v="theater"/>
    <x v="11"/>
    <n v="0"/>
    <n v="10.5"/>
    <x v="3446"/>
    <d v="2016-09-06T11:22:34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s v="publishing"/>
    <x v="35"/>
    <n v="1"/>
    <n v="7"/>
    <x v="3447"/>
    <d v="2013-07-31T23:32:57"/>
    <x v="0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s v="food"/>
    <x v="29"/>
    <n v="1"/>
    <n v="10.5"/>
    <x v="3448"/>
    <d v="2016-02-12T03:08:24"/>
    <x v="1"/>
    <x v="0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s v="games"/>
    <x v="18"/>
    <n v="1"/>
    <n v="3"/>
    <x v="3449"/>
    <d v="2013-01-06T00:37:18"/>
    <x v="3"/>
    <x v="0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s v="theater"/>
    <x v="11"/>
    <n v="1"/>
    <n v="7"/>
    <x v="3450"/>
    <d v="2014-08-09T03:00:00"/>
    <x v="2"/>
    <x v="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s v="theater"/>
    <x v="11"/>
    <n v="0"/>
    <n v="20"/>
    <x v="3451"/>
    <d v="2014-11-25T19:46:00"/>
    <x v="2"/>
    <x v="1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s v="theater"/>
    <x v="11"/>
    <n v="0"/>
    <n v="20"/>
    <x v="3452"/>
    <d v="2015-04-05T03:40:47"/>
    <x v="4"/>
    <x v="27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s v="film &amp; video"/>
    <x v="10"/>
    <n v="0"/>
    <n v="20"/>
    <x v="3453"/>
    <d v="2015-08-16T14:06:41"/>
    <x v="4"/>
    <x v="0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s v="theater"/>
    <x v="11"/>
    <n v="0"/>
    <n v="20"/>
    <x v="3454"/>
    <d v="2014-09-09T16:12:03"/>
    <x v="2"/>
    <x v="27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s v="theater"/>
    <x v="11"/>
    <n v="0"/>
    <n v="10"/>
    <x v="3455"/>
    <d v="2015-03-27T03:34:36"/>
    <x v="4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s v="technology"/>
    <x v="26"/>
    <n v="0"/>
    <n v="10"/>
    <x v="3456"/>
    <d v="2016-07-31T16:00:00"/>
    <x v="1"/>
    <x v="0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s v="music"/>
    <x v="14"/>
    <n v="0"/>
    <n v="20"/>
    <x v="3457"/>
    <d v="2014-10-02T20:59:02"/>
    <x v="2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s v="games"/>
    <x v="28"/>
    <n v="1"/>
    <n v="20"/>
    <x v="3458"/>
    <d v="2014-07-31T09:46:21"/>
    <x v="2"/>
    <x v="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s v="technology"/>
    <x v="26"/>
    <n v="1"/>
    <n v="20"/>
    <x v="3459"/>
    <d v="2016-01-01T20:20:12"/>
    <x v="4"/>
    <x v="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s v="music"/>
    <x v="12"/>
    <n v="1"/>
    <n v="10"/>
    <x v="3460"/>
    <d v="2012-05-12T02:31:00"/>
    <x v="3"/>
    <x v="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s v="photography"/>
    <x v="38"/>
    <n v="4"/>
    <n v="20"/>
    <x v="3461"/>
    <d v="2015-06-30T23:55:00"/>
    <x v="4"/>
    <x v="0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s v="theater"/>
    <x v="11"/>
    <n v="13"/>
    <n v="10"/>
    <x v="3462"/>
    <d v="2015-05-28T16:38:09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s v="technology"/>
    <x v="4"/>
    <n v="0"/>
    <n v="3.8"/>
    <x v="3463"/>
    <d v="2015-11-24T18:06:58"/>
    <x v="4"/>
    <x v="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s v="theater"/>
    <x v="11"/>
    <n v="8"/>
    <n v="4.75"/>
    <x v="3464"/>
    <d v="2015-01-28T13:04:38"/>
    <x v="2"/>
    <x v="1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s v="technology"/>
    <x v="26"/>
    <n v="0"/>
    <n v="3"/>
    <x v="3465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s v="music"/>
    <x v="14"/>
    <n v="0"/>
    <n v="18"/>
    <x v="3466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s v="film &amp; video"/>
    <x v="10"/>
    <n v="0"/>
    <n v="5.67"/>
    <x v="3467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s v="food"/>
    <x v="29"/>
    <n v="0"/>
    <n v="5.67"/>
    <x v="3468"/>
    <d v="2015-02-22T08:29:23"/>
    <x v="4"/>
    <x v="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s v="theater"/>
    <x v="11"/>
    <n v="0"/>
    <n v="16"/>
    <x v="3469"/>
    <d v="2015-07-14T23:00:15"/>
    <x v="4"/>
    <x v="1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s v="games"/>
    <x v="18"/>
    <n v="2"/>
    <n v="5.33"/>
    <x v="3470"/>
    <d v="2011-04-24T06:59:00"/>
    <x v="6"/>
    <x v="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s v="technology"/>
    <x v="1"/>
    <n v="0"/>
    <n v="7.5"/>
    <x v="3471"/>
    <d v="2014-08-12T02:47:07"/>
    <x v="2"/>
    <x v="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s v="photography"/>
    <x v="34"/>
    <n v="0"/>
    <n v="15"/>
    <x v="3472"/>
    <d v="2014-09-25T21:43:11"/>
    <x v="2"/>
    <x v="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s v="games"/>
    <x v="18"/>
    <n v="0"/>
    <n v="7.5"/>
    <x v="3473"/>
    <d v="2014-08-24T20:48:11"/>
    <x v="2"/>
    <x v="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s v="publishing"/>
    <x v="31"/>
    <n v="0"/>
    <n v="7.5"/>
    <x v="3474"/>
    <d v="2015-10-11T18:43:40"/>
    <x v="4"/>
    <x v="0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s v="publishing"/>
    <x v="31"/>
    <n v="0"/>
    <n v="5"/>
    <x v="3475"/>
    <d v="2015-12-12T10:00:00"/>
    <x v="4"/>
    <x v="0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s v="theater"/>
    <x v="11"/>
    <n v="0"/>
    <n v="15"/>
    <x v="3476"/>
    <d v="2014-12-27T02:02:28"/>
    <x v="2"/>
    <x v="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s v="publishing"/>
    <x v="31"/>
    <n v="1"/>
    <n v="7.5"/>
    <x v="3477"/>
    <d v="2014-08-12T12:52:58"/>
    <x v="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s v="publishing"/>
    <x v="31"/>
    <n v="1"/>
    <n v="15"/>
    <x v="3478"/>
    <d v="2016-04-24T21:59:00"/>
    <x v="1"/>
    <x v="0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s v="journalism"/>
    <x v="30"/>
    <n v="1"/>
    <n v="15"/>
    <x v="3479"/>
    <d v="2017-03-06T04:08:52"/>
    <x v="5"/>
    <x v="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s v="technology"/>
    <x v="4"/>
    <n v="1"/>
    <n v="15"/>
    <x v="3480"/>
    <d v="2014-09-15T20:09:00"/>
    <x v="2"/>
    <x v="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s v="technology"/>
    <x v="26"/>
    <n v="2"/>
    <n v="15"/>
    <x v="3481"/>
    <d v="2016-08-25T14:34:36"/>
    <x v="1"/>
    <x v="0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s v="theater"/>
    <x v="19"/>
    <n v="2"/>
    <n v="7.5"/>
    <x v="3482"/>
    <d v="2015-11-30T17:00:00"/>
    <x v="4"/>
    <x v="0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s v="photography"/>
    <x v="3"/>
    <n v="3"/>
    <n v="7.5"/>
    <x v="3483"/>
    <d v="2014-08-21T21:50:26"/>
    <x v="2"/>
    <x v="0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s v="theater"/>
    <x v="11"/>
    <n v="10"/>
    <n v="5"/>
    <x v="3484"/>
    <d v="2014-07-30T20:53:59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s v="film &amp; video"/>
    <x v="23"/>
    <n v="0"/>
    <n v="4.83"/>
    <x v="3485"/>
    <d v="2014-03-14T04:40:31"/>
    <x v="2"/>
    <x v="0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s v="technology"/>
    <x v="26"/>
    <n v="0"/>
    <n v="2"/>
    <x v="3486"/>
    <d v="2015-09-07T13:53:13"/>
    <x v="4"/>
    <x v="0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s v="film &amp; video"/>
    <x v="16"/>
    <n v="100"/>
    <n v="13"/>
    <x v="3487"/>
    <d v="2016-01-25T19:00:34"/>
    <x v="1"/>
    <x v="0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s v="theater"/>
    <x v="11"/>
    <n v="130"/>
    <n v="3.25"/>
    <x v="3488"/>
    <d v="2016-10-13T20:22:44"/>
    <x v="1"/>
    <x v="3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s v="technology"/>
    <x v="26"/>
    <n v="0"/>
    <n v="4"/>
    <x v="3489"/>
    <d v="2014-12-17T18:30:45"/>
    <x v="2"/>
    <x v="0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s v="games"/>
    <x v="18"/>
    <n v="0"/>
    <n v="3"/>
    <x v="3490"/>
    <d v="2015-01-28T22:14:52"/>
    <x v="2"/>
    <x v="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s v="technology"/>
    <x v="6"/>
    <n v="1"/>
    <n v="4"/>
    <x v="3491"/>
    <d v="2015-03-04T18:57:27"/>
    <x v="4"/>
    <x v="0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s v="film &amp; video"/>
    <x v="10"/>
    <n v="0"/>
    <n v="5.5"/>
    <x v="3492"/>
    <d v="2015-08-04T22:15:35"/>
    <x v="4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s v="technology"/>
    <x v="1"/>
    <n v="0"/>
    <n v="2.75"/>
    <x v="3493"/>
    <d v="2014-08-09T22:43:42"/>
    <x v="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s v="theater"/>
    <x v="11"/>
    <n v="0"/>
    <n v="5.5"/>
    <x v="3494"/>
    <d v="2016-04-17T20:43:31"/>
    <x v="1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s v="film &amp; video"/>
    <x v="23"/>
    <n v="0"/>
    <n v="5.5"/>
    <x v="3495"/>
    <d v="2016-11-20T18:48:47"/>
    <x v="1"/>
    <x v="0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s v="games"/>
    <x v="18"/>
    <n v="0"/>
    <n v="3.67"/>
    <x v="3496"/>
    <d v="2014-04-19T12:34:08"/>
    <x v="2"/>
    <x v="0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s v="games"/>
    <x v="28"/>
    <n v="0"/>
    <n v="3.67"/>
    <x v="3497"/>
    <d v="2014-11-26T00:55:00"/>
    <x v="2"/>
    <x v="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s v="music"/>
    <x v="14"/>
    <n v="0"/>
    <n v="5.5"/>
    <x v="3498"/>
    <d v="2015-03-31T03:22:00"/>
    <x v="4"/>
    <x v="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s v="theater"/>
    <x v="11"/>
    <n v="0"/>
    <n v="5.5"/>
    <x v="3499"/>
    <d v="2015-01-02T11:49:11"/>
    <x v="2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s v="theater"/>
    <x v="9"/>
    <n v="0"/>
    <n v="5.5"/>
    <x v="3500"/>
    <d v="2015-06-12T03:45:06"/>
    <x v="4"/>
    <x v="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s v="theater"/>
    <x v="11"/>
    <n v="1"/>
    <n v="5.5"/>
    <x v="3501"/>
    <d v="2016-03-23T03:29:00"/>
    <x v="1"/>
    <x v="5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s v="film &amp; video"/>
    <x v="21"/>
    <n v="0"/>
    <n v="10"/>
    <x v="3502"/>
    <d v="2016-07-03T10:25:45"/>
    <x v="1"/>
    <x v="0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s v="food"/>
    <x v="29"/>
    <n v="0"/>
    <n v="10"/>
    <x v="3503"/>
    <d v="2017-03-06T13:00:00"/>
    <x v="5"/>
    <x v="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s v="film &amp; video"/>
    <x v="21"/>
    <n v="0"/>
    <n v="10"/>
    <x v="3504"/>
    <d v="2016-10-03T01:11:47"/>
    <x v="1"/>
    <x v="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s v="food"/>
    <x v="29"/>
    <n v="0"/>
    <n v="10"/>
    <x v="3505"/>
    <d v="2015-04-27T15:42:10"/>
    <x v="4"/>
    <x v="0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s v="technology"/>
    <x v="6"/>
    <n v="0"/>
    <n v="10"/>
    <x v="3506"/>
    <d v="2014-08-09T00:48:54"/>
    <x v="2"/>
    <x v="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s v="publishing"/>
    <x v="35"/>
    <n v="0"/>
    <n v="10"/>
    <x v="3507"/>
    <d v="2016-01-30T19:46:42"/>
    <x v="4"/>
    <x v="0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s v="theater"/>
    <x v="11"/>
    <n v="0"/>
    <n v="10"/>
    <x v="3508"/>
    <d v="2017-04-21T07:24:20"/>
    <x v="5"/>
    <x v="27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s v="theater"/>
    <x v="9"/>
    <n v="0"/>
    <n v="5"/>
    <x v="3509"/>
    <d v="2014-07-30T01:19:32"/>
    <x v="2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s v="theater"/>
    <x v="9"/>
    <n v="0"/>
    <n v="10"/>
    <x v="3510"/>
    <d v="2017-02-19T00:45:19"/>
    <x v="5"/>
    <x v="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s v="technology"/>
    <x v="26"/>
    <n v="0"/>
    <n v="10"/>
    <x v="3511"/>
    <d v="2015-02-12T20:14:20"/>
    <x v="4"/>
    <x v="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s v="games"/>
    <x v="28"/>
    <n v="0"/>
    <n v="10"/>
    <x v="3512"/>
    <d v="2016-11-05T22:11:52"/>
    <x v="1"/>
    <x v="0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s v="games"/>
    <x v="18"/>
    <n v="0"/>
    <n v="5"/>
    <x v="3513"/>
    <d v="2014-12-08T23:21:27"/>
    <x v="2"/>
    <x v="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s v="theater"/>
    <x v="19"/>
    <n v="0"/>
    <n v="10"/>
    <x v="3514"/>
    <d v="2015-06-30T03:59:00"/>
    <x v="4"/>
    <x v="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s v="technology"/>
    <x v="26"/>
    <n v="0"/>
    <n v="10"/>
    <x v="3515"/>
    <d v="2015-09-06T05:10:00"/>
    <x v="4"/>
    <x v="0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s v="film &amp; video"/>
    <x v="23"/>
    <n v="0"/>
    <n v="5"/>
    <x v="3516"/>
    <d v="2014-02-10T00:21:41"/>
    <x v="2"/>
    <x v="0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s v="film &amp; video"/>
    <x v="23"/>
    <n v="0"/>
    <n v="10"/>
    <x v="3517"/>
    <d v="2016-04-14T14:34:00"/>
    <x v="1"/>
    <x v="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s v="publishing"/>
    <x v="32"/>
    <n v="0"/>
    <n v="10"/>
    <x v="3518"/>
    <d v="2015-05-28T20:05:00"/>
    <x v="4"/>
    <x v="0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s v="theater"/>
    <x v="11"/>
    <n v="0"/>
    <n v="10"/>
    <x v="3519"/>
    <d v="2016-05-07T14:29:18"/>
    <x v="1"/>
    <x v="27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s v="games"/>
    <x v="18"/>
    <n v="0"/>
    <n v="3.33"/>
    <x v="3520"/>
    <d v="2013-10-09T08:18:0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s v="music"/>
    <x v="14"/>
    <n v="0"/>
    <n v="5"/>
    <x v="3521"/>
    <d v="2015-01-15T15:56:45"/>
    <x v="2"/>
    <x v="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s v="film &amp; video"/>
    <x v="23"/>
    <n v="0"/>
    <n v="10"/>
    <x v="3522"/>
    <d v="2015-06-28T15:09:30"/>
    <x v="4"/>
    <x v="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s v="technology"/>
    <x v="26"/>
    <n v="0"/>
    <n v="10"/>
    <x v="3523"/>
    <d v="2016-05-20T14:08:22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s v="technology"/>
    <x v="26"/>
    <n v="0"/>
    <n v="10"/>
    <x v="3524"/>
    <d v="2015-05-24T15:00:00"/>
    <x v="4"/>
    <x v="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s v="technology"/>
    <x v="26"/>
    <n v="0"/>
    <n v="10"/>
    <x v="3525"/>
    <d v="2015-10-15T20:22:38"/>
    <x v="4"/>
    <x v="0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s v="food"/>
    <x v="29"/>
    <n v="0"/>
    <n v="5"/>
    <x v="3526"/>
    <d v="2016-02-13T21:35:13"/>
    <x v="1"/>
    <x v="0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s v="theater"/>
    <x v="19"/>
    <n v="0"/>
    <n v="10"/>
    <x v="3527"/>
    <d v="2014-09-08T15:50:05"/>
    <x v="2"/>
    <x v="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s v="film &amp; video"/>
    <x v="10"/>
    <n v="0"/>
    <n v="10"/>
    <x v="3528"/>
    <d v="2016-02-17T23:59:00"/>
    <x v="1"/>
    <x v="0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s v="theater"/>
    <x v="11"/>
    <n v="0"/>
    <n v="10"/>
    <x v="3529"/>
    <d v="2014-09-11T12:39:21"/>
    <x v="2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s v="theater"/>
    <x v="11"/>
    <n v="0"/>
    <n v="10"/>
    <x v="3530"/>
    <d v="2015-03-24T03:59:00"/>
    <x v="4"/>
    <x v="3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s v="film &amp; video"/>
    <x v="21"/>
    <n v="0"/>
    <n v="10"/>
    <x v="3531"/>
    <d v="2014-11-16T22:26:18"/>
    <x v="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s v="publishing"/>
    <x v="39"/>
    <n v="0"/>
    <n v="10"/>
    <x v="3532"/>
    <d v="2015-07-17T16:03:24"/>
    <x v="4"/>
    <x v="0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s v="theater"/>
    <x v="11"/>
    <n v="0"/>
    <n v="10"/>
    <x v="3533"/>
    <d v="2016-10-09T10:28:26"/>
    <x v="1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s v="games"/>
    <x v="28"/>
    <n v="0"/>
    <n v="5"/>
    <x v="3534"/>
    <d v="2014-06-12T19:08:05"/>
    <x v="2"/>
    <x v="0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s v="photography"/>
    <x v="38"/>
    <n v="0"/>
    <n v="10"/>
    <x v="3535"/>
    <d v="2014-11-22T13:13:54"/>
    <x v="2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s v="games"/>
    <x v="28"/>
    <n v="1"/>
    <n v="5"/>
    <x v="3536"/>
    <d v="2016-07-14T07:51:34"/>
    <x v="1"/>
    <x v="0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s v="publishing"/>
    <x v="39"/>
    <n v="1"/>
    <n v="5"/>
    <x v="3537"/>
    <d v="2016-08-06T15:45:32"/>
    <x v="1"/>
    <x v="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s v="theater"/>
    <x v="9"/>
    <n v="1"/>
    <n v="10"/>
    <x v="3538"/>
    <d v="2014-09-26T16:18:55"/>
    <x v="2"/>
    <x v="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s v="theater"/>
    <x v="11"/>
    <n v="1"/>
    <n v="10"/>
    <x v="3539"/>
    <d v="2015-03-23T18:00:00"/>
    <x v="4"/>
    <x v="6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s v="theater"/>
    <x v="11"/>
    <n v="1"/>
    <n v="10"/>
    <x v="3540"/>
    <d v="2017-04-18T19:13:39"/>
    <x v="5"/>
    <x v="3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s v="technology"/>
    <x v="26"/>
    <n v="1"/>
    <n v="5"/>
    <x v="3541"/>
    <d v="2015-03-16T16:11:56"/>
    <x v="4"/>
    <x v="0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s v="theater"/>
    <x v="11"/>
    <n v="1"/>
    <n v="10"/>
    <x v="3542"/>
    <d v="2015-12-13T18:44:57"/>
    <x v="4"/>
    <x v="27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s v="theater"/>
    <x v="11"/>
    <n v="1"/>
    <n v="10"/>
    <x v="3543"/>
    <d v="2015-08-31T16:04:57"/>
    <x v="4"/>
    <x v="1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s v="games"/>
    <x v="18"/>
    <n v="1"/>
    <n v="10"/>
    <x v="3544"/>
    <d v="2011-10-16T23:09:01"/>
    <x v="6"/>
    <x v="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s v="journalism"/>
    <x v="30"/>
    <n v="2"/>
    <n v="10"/>
    <x v="3545"/>
    <d v="2014-09-12T10:00:00"/>
    <x v="2"/>
    <x v="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s v="theater"/>
    <x v="19"/>
    <n v="2"/>
    <n v="5"/>
    <x v="3546"/>
    <d v="2015-08-28T22:30:00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s v="theater"/>
    <x v="11"/>
    <n v="2"/>
    <n v="10"/>
    <x v="3547"/>
    <d v="2015-05-22T21:00:00"/>
    <x v="4"/>
    <x v="43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s v="theater"/>
    <x v="11"/>
    <n v="5"/>
    <n v="10"/>
    <x v="3548"/>
    <d v="2015-09-19T03:59:00"/>
    <x v="4"/>
    <x v="56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s v="theater"/>
    <x v="11"/>
    <n v="10"/>
    <n v="10"/>
    <x v="3549"/>
    <d v="2014-08-10T16:45:02"/>
    <x v="2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s v="music"/>
    <x v="20"/>
    <n v="100"/>
    <n v="10"/>
    <x v="3550"/>
    <d v="2015-07-10T19:09:36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s v="music"/>
    <x v="13"/>
    <n v="200"/>
    <n v="10"/>
    <x v="3551"/>
    <d v="2015-05-15T19:49:39"/>
    <x v="4"/>
    <x v="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s v="technology"/>
    <x v="26"/>
    <n v="0"/>
    <n v="9"/>
    <x v="3552"/>
    <d v="2015-10-29T21:40:48"/>
    <x v="4"/>
    <x v="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s v="technology"/>
    <x v="1"/>
    <n v="0"/>
    <n v="2"/>
    <x v="3553"/>
    <d v="2014-08-17T19:58:18"/>
    <x v="2"/>
    <x v="0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s v="food"/>
    <x v="29"/>
    <n v="0"/>
    <n v="8"/>
    <x v="3554"/>
    <d v="2014-12-31T16:54:50"/>
    <x v="2"/>
    <x v="0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s v="film &amp; video"/>
    <x v="21"/>
    <n v="0"/>
    <n v="4"/>
    <x v="3555"/>
    <d v="2016-02-26T21:52:52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s v="technology"/>
    <x v="26"/>
    <n v="1"/>
    <n v="1"/>
    <x v="3556"/>
    <d v="2014-11-14T02:37:23"/>
    <x v="2"/>
    <x v="0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s v="technology"/>
    <x v="6"/>
    <n v="2"/>
    <n v="2"/>
    <x v="3557"/>
    <d v="2014-09-02T01:10:22"/>
    <x v="2"/>
    <x v="0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s v="theater"/>
    <x v="11"/>
    <n v="0"/>
    <n v="7"/>
    <x v="3558"/>
    <d v="2016-07-08T23:25:54"/>
    <x v="1"/>
    <x v="19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s v="theater"/>
    <x v="11"/>
    <n v="0"/>
    <n v="2.33"/>
    <x v="3559"/>
    <d v="2016-05-05T03:04:53"/>
    <x v="1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s v="publishing"/>
    <x v="31"/>
    <n v="0"/>
    <n v="2.33"/>
    <x v="3560"/>
    <d v="2015-02-06T01:25:00"/>
    <x v="4"/>
    <x v="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s v="film &amp; video"/>
    <x v="23"/>
    <n v="0"/>
    <n v="3"/>
    <x v="3561"/>
    <d v="2015-11-27T21:40:04"/>
    <x v="4"/>
    <x v="0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s v="technology"/>
    <x v="26"/>
    <n v="0"/>
    <n v="3"/>
    <x v="3562"/>
    <d v="2016-11-02T21:31:32"/>
    <x v="1"/>
    <x v="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s v="photography"/>
    <x v="38"/>
    <n v="0"/>
    <n v="3"/>
    <x v="3563"/>
    <d v="2014-12-31T17:05:38"/>
    <x v="2"/>
    <x v="0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s v="journalism"/>
    <x v="30"/>
    <n v="0"/>
    <n v="3"/>
    <x v="3564"/>
    <d v="2015-03-05T20:27:00"/>
    <x v="4"/>
    <x v="0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s v="games"/>
    <x v="28"/>
    <n v="0"/>
    <n v="3"/>
    <x v="3565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s v="publishing"/>
    <x v="31"/>
    <n v="0"/>
    <n v="6"/>
    <x v="3566"/>
    <d v="2016-02-25T10:57:14"/>
    <x v="1"/>
    <x v="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s v="theater"/>
    <x v="11"/>
    <n v="1"/>
    <n v="3"/>
    <x v="3567"/>
    <d v="2015-02-07T21:42:19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s v="technology"/>
    <x v="26"/>
    <n v="1"/>
    <n v="3"/>
    <x v="3568"/>
    <d v="2016-07-04T15:46:00"/>
    <x v="1"/>
    <x v="0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s v="food"/>
    <x v="29"/>
    <n v="0"/>
    <n v="5"/>
    <x v="3569"/>
    <d v="2014-08-16T21:44:12"/>
    <x v="2"/>
    <x v="0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s v="film &amp; video"/>
    <x v="10"/>
    <n v="0"/>
    <n v="5"/>
    <x v="3570"/>
    <d v="2014-07-02T16:29:55"/>
    <x v="2"/>
    <x v="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s v="food"/>
    <x v="29"/>
    <n v="0"/>
    <n v="5"/>
    <x v="3571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s v="film &amp; video"/>
    <x v="23"/>
    <n v="0"/>
    <n v="5"/>
    <x v="3572"/>
    <d v="2013-03-23T12:19:23"/>
    <x v="0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s v="food"/>
    <x v="29"/>
    <n v="0"/>
    <n v="1"/>
    <x v="3573"/>
    <d v="2015-03-24T19:34:04"/>
    <x v="4"/>
    <x v="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s v="food"/>
    <x v="29"/>
    <n v="0"/>
    <n v="5"/>
    <x v="3574"/>
    <d v="2015-03-14T15:00:00"/>
    <x v="4"/>
    <x v="0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s v="games"/>
    <x v="18"/>
    <n v="0"/>
    <n v="5"/>
    <x v="3575"/>
    <d v="2015-05-29T04:27:33"/>
    <x v="4"/>
    <x v="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s v="music"/>
    <x v="14"/>
    <n v="0"/>
    <n v="5"/>
    <x v="3576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s v="theater"/>
    <x v="9"/>
    <n v="0"/>
    <n v="5"/>
    <x v="3577"/>
    <d v="2015-03-27T00:05:32"/>
    <x v="4"/>
    <x v="0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s v="games"/>
    <x v="28"/>
    <n v="0"/>
    <n v="5"/>
    <x v="3578"/>
    <d v="2015-01-01T08:20:26"/>
    <x v="2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s v="theater"/>
    <x v="19"/>
    <n v="0"/>
    <n v="5"/>
    <x v="3579"/>
    <d v="2014-06-29T06:13:01"/>
    <x v="2"/>
    <x v="0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s v="film &amp; video"/>
    <x v="23"/>
    <n v="0"/>
    <n v="5"/>
    <x v="3580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s v="publishing"/>
    <x v="35"/>
    <n v="0"/>
    <n v="5"/>
    <x v="3581"/>
    <d v="2012-09-07T07:51:00"/>
    <x v="3"/>
    <x v="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s v="theater"/>
    <x v="11"/>
    <n v="0"/>
    <n v="5"/>
    <x v="3582"/>
    <d v="2014-10-07T04:30:00"/>
    <x v="2"/>
    <x v="5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s v="publishing"/>
    <x v="35"/>
    <n v="0"/>
    <n v="5"/>
    <x v="3583"/>
    <d v="2013-08-15T10:43:28"/>
    <x v="0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s v="food"/>
    <x v="29"/>
    <n v="0"/>
    <n v="5"/>
    <x v="3584"/>
    <d v="2015-12-25T07:55:36"/>
    <x v="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s v="theater"/>
    <x v="11"/>
    <n v="0"/>
    <n v="5"/>
    <x v="3585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s v="theater"/>
    <x v="11"/>
    <n v="0"/>
    <n v="5"/>
    <x v="3586"/>
    <d v="2016-06-19T22:32:01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s v="games"/>
    <x v="18"/>
    <n v="0"/>
    <n v="5"/>
    <x v="3587"/>
    <d v="2014-04-06T19:01:04"/>
    <x v="2"/>
    <x v="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s v="publishing"/>
    <x v="35"/>
    <n v="0"/>
    <n v="5"/>
    <x v="3588"/>
    <d v="2016-08-05T00:10:33"/>
    <x v="1"/>
    <x v="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s v="theater"/>
    <x v="11"/>
    <n v="0"/>
    <n v="5"/>
    <x v="3589"/>
    <d v="2015-05-15T19:14:28"/>
    <x v="4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s v="theater"/>
    <x v="11"/>
    <n v="0"/>
    <n v="5"/>
    <x v="3590"/>
    <d v="2014-07-19T09:21:30"/>
    <x v="2"/>
    <x v="1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s v="theater"/>
    <x v="11"/>
    <n v="0"/>
    <n v="5"/>
    <x v="3591"/>
    <d v="2014-08-26T16:28:00"/>
    <x v="2"/>
    <x v="3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s v="theater"/>
    <x v="11"/>
    <n v="0"/>
    <n v="5"/>
    <x v="3592"/>
    <d v="2016-06-01T23:38:29"/>
    <x v="1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s v="games"/>
    <x v="18"/>
    <n v="1"/>
    <n v="5"/>
    <x v="3593"/>
    <d v="2014-08-14T23:27:00"/>
    <x v="2"/>
    <x v="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s v="photography"/>
    <x v="34"/>
    <n v="1"/>
    <n v="5"/>
    <x v="3594"/>
    <d v="2015-12-19T10:46:30"/>
    <x v="4"/>
    <x v="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s v="food"/>
    <x v="29"/>
    <n v="1"/>
    <n v="1"/>
    <x v="3595"/>
    <d v="2015-03-16T17:28:00"/>
    <x v="4"/>
    <x v="0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s v="music"/>
    <x v="37"/>
    <n v="1"/>
    <n v="5"/>
    <x v="3596"/>
    <d v="2011-09-11T13:18:00"/>
    <x v="6"/>
    <x v="0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s v="technology"/>
    <x v="26"/>
    <n v="1"/>
    <n v="5"/>
    <x v="3597"/>
    <d v="2015-11-29T01:49:04"/>
    <x v="4"/>
    <x v="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s v="theater"/>
    <x v="11"/>
    <n v="1"/>
    <n v="5"/>
    <x v="3598"/>
    <d v="2016-04-23T10:16:40"/>
    <x v="1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s v="games"/>
    <x v="28"/>
    <n v="0"/>
    <n v="2"/>
    <x v="3599"/>
    <d v="2016-11-06T09:49:07"/>
    <x v="1"/>
    <x v="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s v="food"/>
    <x v="29"/>
    <n v="0"/>
    <n v="1.33"/>
    <x v="3600"/>
    <d v="2015-03-01T08:08:41"/>
    <x v="4"/>
    <x v="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s v="technology"/>
    <x v="26"/>
    <n v="0"/>
    <n v="4"/>
    <x v="3601"/>
    <d v="2015-06-06T10:47:00"/>
    <x v="4"/>
    <x v="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s v="theater"/>
    <x v="11"/>
    <n v="0"/>
    <n v="2"/>
    <x v="3602"/>
    <d v="2014-08-21T18:35:11"/>
    <x v="2"/>
    <x v="27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s v="theater"/>
    <x v="19"/>
    <n v="0"/>
    <n v="1.5"/>
    <x v="3603"/>
    <d v="2014-09-27T21:17:20"/>
    <x v="2"/>
    <x v="0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s v="film &amp; video"/>
    <x v="23"/>
    <n v="0"/>
    <n v="1"/>
    <x v="3604"/>
    <d v="2013-09-13T17:56:20"/>
    <x v="0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s v="theater"/>
    <x v="11"/>
    <n v="0"/>
    <n v="3"/>
    <x v="3605"/>
    <d v="2015-05-13T20:45:12"/>
    <x v="4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s v="photography"/>
    <x v="34"/>
    <n v="0"/>
    <n v="1"/>
    <x v="3606"/>
    <d v="2015-02-28T20:17:35"/>
    <x v="4"/>
    <x v="0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s v="theater"/>
    <x v="9"/>
    <n v="0"/>
    <n v="1"/>
    <x v="3607"/>
    <d v="2016-05-20T08:59:00"/>
    <x v="1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s v="technology"/>
    <x v="1"/>
    <n v="0"/>
    <n v="1"/>
    <x v="3608"/>
    <d v="2016-10-02T18:04:46"/>
    <x v="1"/>
    <x v="0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s v="theater"/>
    <x v="11"/>
    <n v="0"/>
    <n v="1.5"/>
    <x v="3609"/>
    <d v="2015-04-15T05:04:00"/>
    <x v="4"/>
    <x v="37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s v="technology"/>
    <x v="26"/>
    <n v="0"/>
    <n v="1.5"/>
    <x v="3610"/>
    <d v="2015-02-26T08:41:33"/>
    <x v="4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s v="film &amp; video"/>
    <x v="10"/>
    <n v="0"/>
    <n v="1"/>
    <x v="3611"/>
    <d v="2016-03-06T23:55:31"/>
    <x v="1"/>
    <x v="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s v="theater"/>
    <x v="11"/>
    <n v="0"/>
    <n v="1"/>
    <x v="3612"/>
    <d v="2016-01-08T06:34:00"/>
    <x v="4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s v="theater"/>
    <x v="11"/>
    <n v="2"/>
    <n v="1.5"/>
    <x v="3613"/>
    <d v="2015-11-14T23:00:00"/>
    <x v="4"/>
    <x v="2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s v="publishing"/>
    <x v="31"/>
    <n v="3"/>
    <n v="1"/>
    <x v="3614"/>
    <d v="2016-06-28T16:01:26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s v="theater"/>
    <x v="19"/>
    <n v="0"/>
    <n v="1"/>
    <x v="3615"/>
    <d v="2016-05-05T17:00:00"/>
    <x v="1"/>
    <x v="0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s v="food"/>
    <x v="29"/>
    <n v="0"/>
    <n v="1"/>
    <x v="3616"/>
    <d v="2016-06-28T02:23:33"/>
    <x v="1"/>
    <x v="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s v="film &amp; video"/>
    <x v="23"/>
    <n v="0"/>
    <n v="1"/>
    <x v="3617"/>
    <d v="2015-05-21T08:02:55"/>
    <x v="4"/>
    <x v="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s v="theater"/>
    <x v="11"/>
    <n v="0"/>
    <n v="2"/>
    <x v="3618"/>
    <d v="2016-02-16T18:33:07"/>
    <x v="1"/>
    <x v="26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s v="technology"/>
    <x v="26"/>
    <n v="0"/>
    <n v="2"/>
    <x v="3619"/>
    <d v="2015-04-12T02:12:42"/>
    <x v="4"/>
    <x v="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s v="publishing"/>
    <x v="31"/>
    <n v="0"/>
    <n v="1"/>
    <x v="3620"/>
    <d v="2014-11-19T00:00:59"/>
    <x v="2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s v="food"/>
    <x v="29"/>
    <n v="0"/>
    <n v="1"/>
    <x v="3621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s v="theater"/>
    <x v="9"/>
    <n v="0"/>
    <n v="1"/>
    <x v="3622"/>
    <d v="2016-10-30T01:46:00"/>
    <x v="1"/>
    <x v="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s v="theater"/>
    <x v="11"/>
    <n v="0"/>
    <n v="1"/>
    <x v="3623"/>
    <d v="2014-09-06T22:08:59"/>
    <x v="2"/>
    <x v="27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s v="technology"/>
    <x v="26"/>
    <n v="0"/>
    <n v="2"/>
    <x v="3624"/>
    <d v="2016-02-07T16:58:00"/>
    <x v="1"/>
    <x v="0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s v="theater"/>
    <x v="11"/>
    <n v="0"/>
    <n v="1"/>
    <x v="3625"/>
    <d v="2016-05-14T21:03:57"/>
    <x v="1"/>
    <x v="27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s v="theater"/>
    <x v="9"/>
    <n v="0"/>
    <n v="1"/>
    <x v="3626"/>
    <d v="2016-08-15T12:44:52"/>
    <x v="1"/>
    <x v="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s v="photography"/>
    <x v="36"/>
    <n v="0"/>
    <n v="1"/>
    <x v="3627"/>
    <d v="2015-02-18T03:26:31"/>
    <x v="4"/>
    <x v="0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s v="publishing"/>
    <x v="39"/>
    <n v="0"/>
    <n v="1"/>
    <x v="3628"/>
    <d v="2014-06-05T19:49:50"/>
    <x v="2"/>
    <x v="0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s v="publishing"/>
    <x v="35"/>
    <n v="0"/>
    <n v="2"/>
    <x v="3629"/>
    <d v="2014-04-30T16:51:20"/>
    <x v="2"/>
    <x v="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s v="games"/>
    <x v="18"/>
    <n v="1"/>
    <n v="1"/>
    <x v="3630"/>
    <d v="2014-01-28T15:10:27"/>
    <x v="2"/>
    <x v="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s v="games"/>
    <x v="18"/>
    <n v="2"/>
    <n v="1"/>
    <x v="3631"/>
    <d v="2015-04-02T16:36:22"/>
    <x v="4"/>
    <x v="0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s v="technology"/>
    <x v="26"/>
    <n v="0"/>
    <n v="1"/>
    <x v="3632"/>
    <d v="2014-11-25T16:36:30"/>
    <x v="2"/>
    <x v="0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s v="technology"/>
    <x v="26"/>
    <n v="0"/>
    <n v="1"/>
    <x v="3633"/>
    <d v="2014-10-13T13:59:55"/>
    <x v="2"/>
    <x v="0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s v="technology"/>
    <x v="26"/>
    <n v="0"/>
    <n v="1"/>
    <x v="3634"/>
    <d v="2016-05-03T16:41:56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s v="theater"/>
    <x v="11"/>
    <n v="0"/>
    <n v="1"/>
    <x v="3635"/>
    <d v="2016-05-03T18:49:02"/>
    <x v="1"/>
    <x v="27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s v="technology"/>
    <x v="1"/>
    <n v="0"/>
    <n v="1"/>
    <x v="3636"/>
    <d v="2014-07-25T22:15:02"/>
    <x v="2"/>
    <x v="0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s v="publishing"/>
    <x v="31"/>
    <n v="0"/>
    <n v="1"/>
    <x v="3637"/>
    <d v="2016-02-20T04:06:37"/>
    <x v="1"/>
    <x v="0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s v="food"/>
    <x v="29"/>
    <n v="0"/>
    <n v="1"/>
    <x v="3638"/>
    <d v="2016-10-29T23:43:54"/>
    <x v="1"/>
    <x v="0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s v="technology"/>
    <x v="26"/>
    <n v="0"/>
    <n v="1"/>
    <x v="3639"/>
    <d v="2015-03-28T10:19:12"/>
    <x v="4"/>
    <x v="0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s v="food"/>
    <x v="29"/>
    <n v="0"/>
    <n v="1"/>
    <x v="3640"/>
    <d v="2014-08-07T23:13:48"/>
    <x v="2"/>
    <x v="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s v="technology"/>
    <x v="1"/>
    <n v="0"/>
    <n v="1"/>
    <x v="3641"/>
    <d v="2016-02-28T23:05:09"/>
    <x v="1"/>
    <x v="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s v="film &amp; video"/>
    <x v="23"/>
    <n v="0"/>
    <n v="1"/>
    <x v="3642"/>
    <d v="2014-02-10T22:21:14"/>
    <x v="0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s v="film &amp; video"/>
    <x v="10"/>
    <n v="0"/>
    <n v="1"/>
    <x v="3643"/>
    <d v="2016-08-12T04:20:14"/>
    <x v="1"/>
    <x v="0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s v="food"/>
    <x v="29"/>
    <n v="0"/>
    <n v="1"/>
    <x v="3644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s v="theater"/>
    <x v="19"/>
    <n v="0"/>
    <n v="1"/>
    <x v="3645"/>
    <d v="2016-04-30T05:34:00"/>
    <x v="1"/>
    <x v="0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s v="food"/>
    <x v="29"/>
    <n v="0"/>
    <n v="1"/>
    <x v="3646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s v="food"/>
    <x v="29"/>
    <n v="0"/>
    <n v="1"/>
    <x v="3647"/>
    <d v="2016-07-30T23:04:5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s v="food"/>
    <x v="29"/>
    <n v="0"/>
    <n v="1"/>
    <x v="3648"/>
    <d v="2014-09-26T03:22:19"/>
    <x v="2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s v="theater"/>
    <x v="11"/>
    <n v="0"/>
    <n v="1"/>
    <x v="3649"/>
    <d v="2015-06-12T20:11:27"/>
    <x v="4"/>
    <x v="27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s v="games"/>
    <x v="28"/>
    <n v="0"/>
    <n v="1"/>
    <x v="3650"/>
    <d v="2014-11-29T04:33:00"/>
    <x v="2"/>
    <x v="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s v="theater"/>
    <x v="11"/>
    <n v="0"/>
    <n v="1"/>
    <x v="3651"/>
    <d v="2015-03-14T20:46:34"/>
    <x v="4"/>
    <x v="27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s v="theater"/>
    <x v="9"/>
    <n v="0"/>
    <n v="1"/>
    <x v="3652"/>
    <d v="2015-03-01T23:02:35"/>
    <x v="4"/>
    <x v="0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s v="theater"/>
    <x v="19"/>
    <n v="0"/>
    <n v="1"/>
    <x v="3653"/>
    <d v="2016-10-07T15:11:00"/>
    <x v="1"/>
    <x v="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s v="theater"/>
    <x v="19"/>
    <n v="0"/>
    <n v="1"/>
    <x v="3654"/>
    <d v="2017-01-14T00:42:36"/>
    <x v="1"/>
    <x v="0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s v="theater"/>
    <x v="9"/>
    <n v="0"/>
    <n v="1"/>
    <x v="3655"/>
    <d v="2015-01-09T22:59:50"/>
    <x v="2"/>
    <x v="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s v="technology"/>
    <x v="26"/>
    <n v="0"/>
    <n v="1"/>
    <x v="3656"/>
    <d v="2016-03-12T22:37:55"/>
    <x v="1"/>
    <x v="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s v="music"/>
    <x v="14"/>
    <n v="0"/>
    <n v="1"/>
    <x v="3657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s v="technology"/>
    <x v="26"/>
    <n v="0"/>
    <n v="1"/>
    <x v="3658"/>
    <d v="2015-02-04T19:36:46"/>
    <x v="4"/>
    <x v="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s v="publishing"/>
    <x v="35"/>
    <n v="0"/>
    <n v="1"/>
    <x v="3659"/>
    <d v="2013-07-31T19:43:00"/>
    <x v="0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s v="theater"/>
    <x v="11"/>
    <n v="0"/>
    <n v="1"/>
    <x v="3660"/>
    <d v="2015-04-25T04:35:00"/>
    <x v="4"/>
    <x v="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s v="publishing"/>
    <x v="31"/>
    <n v="0"/>
    <n v="1"/>
    <x v="3661"/>
    <d v="2016-05-26T17:57:43"/>
    <x v="1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s v="film &amp; video"/>
    <x v="10"/>
    <n v="0"/>
    <n v="1"/>
    <x v="3662"/>
    <d v="2015-03-06T15:22:29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s v="theater"/>
    <x v="11"/>
    <n v="0"/>
    <n v="1"/>
    <x v="3663"/>
    <d v="2016-03-16T03:02:44"/>
    <x v="1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s v="technology"/>
    <x v="26"/>
    <n v="0"/>
    <n v="1"/>
    <x v="3664"/>
    <d v="2015-03-19T21:31:27"/>
    <x v="4"/>
    <x v="0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s v="technology"/>
    <x v="26"/>
    <n v="0"/>
    <n v="1"/>
    <x v="3665"/>
    <d v="2015-07-08T14:44:59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s v="photography"/>
    <x v="34"/>
    <n v="0"/>
    <n v="1"/>
    <x v="3666"/>
    <d v="2014-12-13T22:49:25"/>
    <x v="2"/>
    <x v="0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s v="theater"/>
    <x v="11"/>
    <n v="0"/>
    <n v="1"/>
    <x v="3667"/>
    <d v="2016-09-12T16:59:00"/>
    <x v="1"/>
    <x v="37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s v="theater"/>
    <x v="11"/>
    <n v="0"/>
    <n v="1"/>
    <x v="3668"/>
    <d v="2015-07-19T18:44:23"/>
    <x v="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s v="film &amp; video"/>
    <x v="10"/>
    <n v="0"/>
    <n v="1"/>
    <x v="3669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s v="publishing"/>
    <x v="31"/>
    <n v="0"/>
    <n v="1"/>
    <x v="3670"/>
    <d v="2016-06-03T07:38:40"/>
    <x v="1"/>
    <x v="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s v="food"/>
    <x v="29"/>
    <n v="0"/>
    <n v="1"/>
    <x v="3671"/>
    <d v="2015-02-21T16:29:56"/>
    <x v="4"/>
    <x v="0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s v="technology"/>
    <x v="26"/>
    <n v="0"/>
    <n v="1"/>
    <x v="3672"/>
    <d v="2016-07-14T16:25:33"/>
    <x v="1"/>
    <x v="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s v="technology"/>
    <x v="26"/>
    <n v="0"/>
    <n v="1"/>
    <x v="3673"/>
    <d v="2015-02-26T22:17:09"/>
    <x v="4"/>
    <x v="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s v="games"/>
    <x v="18"/>
    <n v="0"/>
    <n v="1"/>
    <x v="3674"/>
    <d v="2016-02-11T16:18:30"/>
    <x v="1"/>
    <x v="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s v="theater"/>
    <x v="11"/>
    <n v="0"/>
    <n v="1"/>
    <x v="3675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s v="theater"/>
    <x v="11"/>
    <n v="0"/>
    <n v="1"/>
    <x v="3676"/>
    <d v="2014-08-21T04:49:49"/>
    <x v="2"/>
    <x v="1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s v="music"/>
    <x v="14"/>
    <n v="0"/>
    <n v="1"/>
    <x v="3677"/>
    <d v="2015-05-08T00:52:36"/>
    <x v="4"/>
    <x v="0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s v="food"/>
    <x v="29"/>
    <n v="0"/>
    <n v="1"/>
    <x v="3678"/>
    <d v="2016-05-27T22:04:00"/>
    <x v="1"/>
    <x v="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s v="film &amp; video"/>
    <x v="23"/>
    <n v="0"/>
    <n v="1"/>
    <x v="3679"/>
    <d v="2017-02-17T07:53:49"/>
    <x v="5"/>
    <x v="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s v="film &amp; video"/>
    <x v="21"/>
    <n v="0"/>
    <n v="1"/>
    <x v="3680"/>
    <d v="2015-04-18T10:16:00"/>
    <x v="4"/>
    <x v="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s v="technology"/>
    <x v="26"/>
    <n v="0"/>
    <n v="1"/>
    <x v="3681"/>
    <d v="2016-09-22T21:47:47"/>
    <x v="1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s v="photography"/>
    <x v="38"/>
    <n v="0"/>
    <n v="1"/>
    <x v="3682"/>
    <d v="2015-03-02T21:16:00"/>
    <x v="4"/>
    <x v="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s v="music"/>
    <x v="14"/>
    <n v="0"/>
    <n v="1"/>
    <x v="3683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s v="theater"/>
    <x v="19"/>
    <n v="0"/>
    <n v="1"/>
    <x v="3684"/>
    <d v="2014-11-29T21:19:50"/>
    <x v="2"/>
    <x v="0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s v="music"/>
    <x v="14"/>
    <n v="0"/>
    <n v="1"/>
    <x v="3685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s v="technology"/>
    <x v="1"/>
    <n v="0"/>
    <n v="1"/>
    <x v="3686"/>
    <d v="2016-10-26T19:20:04"/>
    <x v="1"/>
    <x v="0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s v="games"/>
    <x v="18"/>
    <n v="0"/>
    <n v="1"/>
    <x v="3687"/>
    <d v="2016-01-08T04:53:10"/>
    <x v="4"/>
    <x v="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s v="theater"/>
    <x v="11"/>
    <n v="0"/>
    <n v="1"/>
    <x v="3688"/>
    <d v="2014-06-25T21:00:00"/>
    <x v="2"/>
    <x v="4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s v="theater"/>
    <x v="11"/>
    <n v="0"/>
    <n v="1"/>
    <x v="3689"/>
    <d v="2016-02-28T00:00:00"/>
    <x v="1"/>
    <x v="3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s v="journalism"/>
    <x v="30"/>
    <n v="0"/>
    <n v="1"/>
    <x v="3690"/>
    <d v="2014-11-05T20:38:35"/>
    <x v="2"/>
    <x v="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s v="photography"/>
    <x v="36"/>
    <n v="0"/>
    <n v="1"/>
    <x v="3691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s v="theater"/>
    <x v="11"/>
    <n v="0"/>
    <n v="1"/>
    <x v="3692"/>
    <d v="2014-10-23T15:16:31"/>
    <x v="2"/>
    <x v="1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s v="film &amp; video"/>
    <x v="23"/>
    <n v="0"/>
    <n v="1"/>
    <x v="3693"/>
    <d v="2016-05-18T20:22:15"/>
    <x v="1"/>
    <x v="0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s v="games"/>
    <x v="28"/>
    <n v="0"/>
    <n v="1"/>
    <x v="3694"/>
    <d v="2014-08-07T15:35:17"/>
    <x v="2"/>
    <x v="0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s v="music"/>
    <x v="14"/>
    <n v="0"/>
    <n v="1"/>
    <x v="3695"/>
    <d v="2016-05-04T19:58:52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s v="technology"/>
    <x v="26"/>
    <n v="0"/>
    <n v="1"/>
    <x v="3696"/>
    <d v="2016-06-24T17:27:49"/>
    <x v="1"/>
    <x v="0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s v="theater"/>
    <x v="9"/>
    <n v="0"/>
    <n v="1"/>
    <x v="3697"/>
    <d v="2016-05-27T13:12:00"/>
    <x v="1"/>
    <x v="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s v="theater"/>
    <x v="19"/>
    <n v="0"/>
    <n v="1"/>
    <x v="3698"/>
    <d v="2016-11-22T00:17:18"/>
    <x v="1"/>
    <x v="0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s v="photography"/>
    <x v="34"/>
    <n v="0"/>
    <n v="1"/>
    <x v="3699"/>
    <d v="2015-07-26T16:00:58"/>
    <x v="4"/>
    <x v="0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s v="publishing"/>
    <x v="39"/>
    <n v="0"/>
    <n v="1"/>
    <x v="3700"/>
    <d v="2016-04-24T20:45:21"/>
    <x v="1"/>
    <x v="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s v="publishing"/>
    <x v="31"/>
    <n v="0"/>
    <n v="1"/>
    <x v="3701"/>
    <d v="2017-01-03T06:04:27"/>
    <x v="1"/>
    <x v="0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s v="food"/>
    <x v="29"/>
    <n v="0"/>
    <n v="1"/>
    <x v="3702"/>
    <d v="2015-03-11T16:23:56"/>
    <x v="4"/>
    <x v="0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s v="theater"/>
    <x v="11"/>
    <n v="0"/>
    <n v="1"/>
    <x v="3703"/>
    <d v="2014-10-08T03:54:17"/>
    <x v="2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s v="film &amp; video"/>
    <x v="21"/>
    <n v="0"/>
    <n v="0"/>
    <x v="3704"/>
    <d v="2016-10-10T10:21:47"/>
    <x v="1"/>
    <x v="0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s v="theater"/>
    <x v="9"/>
    <n v="0"/>
    <n v="0"/>
    <x v="3705"/>
    <d v="2014-09-11T18:10:23"/>
    <x v="2"/>
    <x v="0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s v="publishing"/>
    <x v="31"/>
    <n v="0"/>
    <n v="0"/>
    <x v="3706"/>
    <d v="2014-11-30T23:45:00"/>
    <x v="2"/>
    <x v="0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s v="film &amp; video"/>
    <x v="23"/>
    <n v="0"/>
    <n v="0"/>
    <x v="3707"/>
    <d v="2016-10-13T00:50:3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s v="film &amp; video"/>
    <x v="10"/>
    <n v="0"/>
    <n v="0"/>
    <x v="3708"/>
    <d v="2015-07-10T05:38:46"/>
    <x v="4"/>
    <x v="0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s v="theater"/>
    <x v="9"/>
    <n v="0"/>
    <n v="0"/>
    <x v="3709"/>
    <d v="2016-01-23T08:45:52"/>
    <x v="4"/>
    <x v="0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s v="film &amp; video"/>
    <x v="10"/>
    <n v="0"/>
    <n v="0"/>
    <x v="3710"/>
    <d v="2015-10-01T00:00:00"/>
    <x v="4"/>
    <x v="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s v="film &amp; video"/>
    <x v="10"/>
    <n v="0"/>
    <n v="0"/>
    <x v="3711"/>
    <d v="2015-07-10T16:05:32"/>
    <x v="4"/>
    <x v="0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s v="film &amp; video"/>
    <x v="10"/>
    <n v="0"/>
    <n v="0"/>
    <x v="3712"/>
    <d v="2016-05-22T01:05:0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s v="film &amp; video"/>
    <x v="10"/>
    <n v="0"/>
    <n v="0"/>
    <x v="3713"/>
    <d v="2016-01-02T23:00:51"/>
    <x v="4"/>
    <x v="0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s v="theater"/>
    <x v="9"/>
    <n v="0"/>
    <n v="0"/>
    <x v="3714"/>
    <d v="2016-01-07T04:57:52"/>
    <x v="4"/>
    <x v="0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s v="theater"/>
    <x v="9"/>
    <n v="0"/>
    <n v="0"/>
    <x v="3715"/>
    <d v="2014-08-13T18:49:08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s v="technology"/>
    <x v="26"/>
    <n v="0"/>
    <n v="0"/>
    <x v="3716"/>
    <d v="2015-01-04T06:17:44"/>
    <x v="2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s v="film &amp; video"/>
    <x v="10"/>
    <n v="0"/>
    <n v="0"/>
    <x v="3717"/>
    <d v="2015-11-26T23:55:45"/>
    <x v="4"/>
    <x v="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s v="technology"/>
    <x v="1"/>
    <n v="0"/>
    <n v="0"/>
    <x v="3718"/>
    <d v="2015-08-03T16:09:30"/>
    <x v="4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s v="music"/>
    <x v="37"/>
    <n v="0"/>
    <n v="0"/>
    <x v="3719"/>
    <d v="2011-02-24T23:20:30"/>
    <x v="6"/>
    <x v="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s v="technology"/>
    <x v="4"/>
    <n v="0"/>
    <n v="0"/>
    <x v="3720"/>
    <d v="2016-07-15T06:57:0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s v="technology"/>
    <x v="26"/>
    <n v="0"/>
    <n v="0"/>
    <x v="3721"/>
    <d v="2015-08-11T18:37:08"/>
    <x v="4"/>
    <x v="0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s v="theater"/>
    <x v="19"/>
    <n v="0"/>
    <n v="0"/>
    <x v="3722"/>
    <d v="2016-05-09T22:49:51"/>
    <x v="1"/>
    <x v="0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s v="film &amp; video"/>
    <x v="10"/>
    <n v="0"/>
    <n v="0"/>
    <x v="3723"/>
    <d v="2016-09-29T21:52:52"/>
    <x v="1"/>
    <x v="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s v="music"/>
    <x v="14"/>
    <n v="0"/>
    <n v="0"/>
    <x v="3724"/>
    <d v="2017-04-01T00:40:11"/>
    <x v="5"/>
    <x v="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s v="games"/>
    <x v="28"/>
    <n v="0"/>
    <n v="0"/>
    <x v="3725"/>
    <d v="2015-01-26T07:12:21"/>
    <x v="2"/>
    <x v="0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s v="film &amp; video"/>
    <x v="21"/>
    <n v="0"/>
    <n v="0"/>
    <x v="3726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s v="publishing"/>
    <x v="31"/>
    <n v="0"/>
    <n v="0"/>
    <x v="3727"/>
    <d v="2015-05-22T05:25:00"/>
    <x v="4"/>
    <x v="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s v="photography"/>
    <x v="36"/>
    <n v="0"/>
    <n v="0"/>
    <x v="3728"/>
    <d v="2016-12-04T15:04:47"/>
    <x v="1"/>
    <x v="0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s v="food"/>
    <x v="40"/>
    <n v="0"/>
    <n v="0"/>
    <x v="3729"/>
    <d v="2017-02-26T00:09:49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s v="technology"/>
    <x v="26"/>
    <n v="0"/>
    <n v="0"/>
    <x v="3730"/>
    <d v="2015-12-29T00:16:40"/>
    <x v="4"/>
    <x v="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s v="film &amp; video"/>
    <x v="10"/>
    <n v="0"/>
    <n v="0"/>
    <x v="3731"/>
    <d v="2016-01-05T00:00:00"/>
    <x v="4"/>
    <x v="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s v="theater"/>
    <x v="11"/>
    <n v="0"/>
    <n v="0"/>
    <x v="3732"/>
    <d v="2015-07-16T17:51:19"/>
    <x v="4"/>
    <x v="1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s v="theater"/>
    <x v="19"/>
    <n v="0"/>
    <n v="0"/>
    <x v="3733"/>
    <d v="2015-09-14T16:40:29"/>
    <x v="4"/>
    <x v="0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s v="photography"/>
    <x v="36"/>
    <n v="0"/>
    <n v="0"/>
    <x v="3734"/>
    <d v="2014-07-10T19:40:11"/>
    <x v="2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s v="publishing"/>
    <x v="31"/>
    <n v="0"/>
    <n v="0"/>
    <x v="3735"/>
    <d v="2015-06-14T13:00:55"/>
    <x v="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s v="music"/>
    <x v="14"/>
    <n v="0"/>
    <n v="0"/>
    <x v="3736"/>
    <d v="2017-03-26T03:33:00"/>
    <x v="5"/>
    <x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s v="technology"/>
    <x v="26"/>
    <n v="0"/>
    <n v="0"/>
    <x v="3737"/>
    <d v="2015-01-02T21:14:16"/>
    <x v="2"/>
    <x v="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s v="technology"/>
    <x v="26"/>
    <n v="0"/>
    <n v="0"/>
    <x v="3738"/>
    <d v="2015-08-26T00:18:50"/>
    <x v="4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s v="film &amp; video"/>
    <x v="23"/>
    <n v="0"/>
    <n v="0"/>
    <x v="3739"/>
    <d v="2011-08-10T03:02:21"/>
    <x v="6"/>
    <x v="0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s v="technology"/>
    <x v="26"/>
    <n v="0"/>
    <n v="0"/>
    <x v="3740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s v="technology"/>
    <x v="26"/>
    <n v="0"/>
    <n v="0"/>
    <x v="3741"/>
    <d v="2017-02-25T23:04:00"/>
    <x v="5"/>
    <x v="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s v="technology"/>
    <x v="1"/>
    <n v="0"/>
    <n v="0"/>
    <x v="3742"/>
    <d v="2016-12-14T18:39:00"/>
    <x v="1"/>
    <x v="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s v="music"/>
    <x v="33"/>
    <n v="0"/>
    <n v="0"/>
    <x v="3743"/>
    <d v="2014-01-24T00:07:25"/>
    <x v="2"/>
    <x v="0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s v="food"/>
    <x v="40"/>
    <n v="0"/>
    <n v="0"/>
    <x v="3744"/>
    <d v="2016-02-01T10:43:33"/>
    <x v="1"/>
    <x v="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s v="food"/>
    <x v="40"/>
    <n v="0"/>
    <n v="0"/>
    <x v="3745"/>
    <d v="2016-10-15T19:21:00"/>
    <x v="1"/>
    <x v="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s v="food"/>
    <x v="29"/>
    <n v="0"/>
    <n v="0"/>
    <x v="3746"/>
    <d v="2015-10-13T12:41:29"/>
    <x v="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s v="publishing"/>
    <x v="39"/>
    <n v="0"/>
    <n v="0"/>
    <x v="3747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s v="theater"/>
    <x v="9"/>
    <n v="0"/>
    <n v="0"/>
    <x v="3748"/>
    <d v="2015-03-01T20:33:49"/>
    <x v="4"/>
    <x v="0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s v="theater"/>
    <x v="19"/>
    <n v="0"/>
    <n v="0"/>
    <x v="3749"/>
    <d v="2015-12-13T20:59:56"/>
    <x v="4"/>
    <x v="0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s v="film &amp; video"/>
    <x v="10"/>
    <n v="0"/>
    <n v="0"/>
    <x v="3750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s v="food"/>
    <x v="29"/>
    <n v="0"/>
    <n v="0"/>
    <x v="3751"/>
    <d v="2015-01-12T02:36:34"/>
    <x v="2"/>
    <x v="0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s v="technology"/>
    <x v="26"/>
    <n v="0"/>
    <n v="0"/>
    <x v="3752"/>
    <d v="2016-01-19T13:27:17"/>
    <x v="4"/>
    <x v="0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s v="theater"/>
    <x v="9"/>
    <n v="0"/>
    <n v="0"/>
    <x v="3753"/>
    <d v="2016-05-08T17:41:57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s v="technology"/>
    <x v="26"/>
    <n v="0"/>
    <n v="0"/>
    <x v="3754"/>
    <d v="2015-05-28T00:13:17"/>
    <x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s v="theater"/>
    <x v="9"/>
    <n v="0"/>
    <n v="0"/>
    <x v="3755"/>
    <d v="2014-09-21T15:10:50"/>
    <x v="2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s v="theater"/>
    <x v="11"/>
    <n v="0"/>
    <n v="0"/>
    <x v="3756"/>
    <d v="2016-06-04T17:19:57"/>
    <x v="1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s v="film &amp; video"/>
    <x v="21"/>
    <n v="0"/>
    <n v="0"/>
    <x v="3757"/>
    <d v="2016-05-31T17:31:00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s v="technology"/>
    <x v="26"/>
    <n v="0"/>
    <n v="0"/>
    <x v="3758"/>
    <d v="2015-06-18T19:03:35"/>
    <x v="4"/>
    <x v="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s v="film &amp; video"/>
    <x v="21"/>
    <n v="0"/>
    <n v="0"/>
    <x v="3759"/>
    <d v="2015-10-12T13:46:33"/>
    <x v="4"/>
    <x v="0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s v="film &amp; video"/>
    <x v="10"/>
    <n v="0"/>
    <n v="0"/>
    <x v="3760"/>
    <d v="2014-12-16T08:52:47"/>
    <x v="2"/>
    <x v="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s v="film &amp; video"/>
    <x v="10"/>
    <n v="0"/>
    <n v="0"/>
    <x v="3761"/>
    <d v="2015-03-28T19:06:04"/>
    <x v="4"/>
    <x v="0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s v="film &amp; video"/>
    <x v="23"/>
    <n v="0"/>
    <n v="0"/>
    <x v="3762"/>
    <d v="2016-12-25T15:16:34"/>
    <x v="1"/>
    <x v="0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s v="technology"/>
    <x v="26"/>
    <n v="0"/>
    <n v="0"/>
    <x v="3763"/>
    <d v="2016-12-18T09:20:15"/>
    <x v="1"/>
    <x v="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s v="music"/>
    <x v="37"/>
    <n v="0"/>
    <n v="0"/>
    <x v="3764"/>
    <d v="2015-02-02T18:55:42"/>
    <x v="4"/>
    <x v="0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s v="publishing"/>
    <x v="31"/>
    <n v="0"/>
    <n v="0"/>
    <x v="3765"/>
    <d v="2015-11-21T23:13:39"/>
    <x v="4"/>
    <x v="0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s v="technology"/>
    <x v="26"/>
    <n v="0"/>
    <n v="0"/>
    <x v="3766"/>
    <d v="2017-01-03T20:12:50"/>
    <x v="1"/>
    <x v="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s v="technology"/>
    <x v="26"/>
    <n v="0"/>
    <n v="0"/>
    <x v="3767"/>
    <d v="2016-04-14T06:26:04"/>
    <x v="1"/>
    <x v="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s v="theater"/>
    <x v="11"/>
    <n v="0"/>
    <n v="0"/>
    <x v="3768"/>
    <d v="2015-04-03T22:40:15"/>
    <x v="4"/>
    <x v="27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s v="theater"/>
    <x v="9"/>
    <n v="0"/>
    <n v="0"/>
    <x v="3769"/>
    <d v="2015-05-24T03:21:00"/>
    <x v="4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s v="theater"/>
    <x v="9"/>
    <n v="0"/>
    <n v="0"/>
    <x v="3770"/>
    <d v="2016-04-03T14:36:51"/>
    <x v="1"/>
    <x v="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s v="technology"/>
    <x v="26"/>
    <n v="0"/>
    <n v="0"/>
    <x v="3771"/>
    <d v="2016-01-09T14:48:16"/>
    <x v="4"/>
    <x v="0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s v="food"/>
    <x v="40"/>
    <n v="0"/>
    <n v="0"/>
    <x v="3772"/>
    <d v="2015-05-11T01:45:04"/>
    <x v="4"/>
    <x v="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s v="journalism"/>
    <x v="30"/>
    <n v="0"/>
    <n v="0"/>
    <x v="377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s v="games"/>
    <x v="28"/>
    <n v="0"/>
    <n v="0"/>
    <x v="3774"/>
    <d v="2015-12-24T21:47:48"/>
    <x v="4"/>
    <x v="0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s v="publishing"/>
    <x v="31"/>
    <n v="0"/>
    <n v="0"/>
    <x v="3775"/>
    <d v="2015-07-20T18:43:48"/>
    <x v="4"/>
    <x v="0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s v="food"/>
    <x v="29"/>
    <n v="0"/>
    <n v="0"/>
    <x v="3776"/>
    <d v="2014-08-01T00:58:19"/>
    <x v="2"/>
    <x v="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s v="publishing"/>
    <x v="31"/>
    <n v="0"/>
    <n v="0"/>
    <x v="3777"/>
    <d v="2015-12-02T17:25:00"/>
    <x v="4"/>
    <x v="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s v="food"/>
    <x v="40"/>
    <n v="0"/>
    <n v="0"/>
    <x v="3778"/>
    <d v="2014-11-15T01:22:14"/>
    <x v="2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s v="food"/>
    <x v="29"/>
    <n v="0"/>
    <n v="0"/>
    <x v="3779"/>
    <d v="2014-08-21T23:32:28"/>
    <x v="2"/>
    <x v="0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s v="technology"/>
    <x v="26"/>
    <n v="0"/>
    <n v="0"/>
    <x v="3780"/>
    <d v="2017-01-10T08:57:00"/>
    <x v="1"/>
    <x v="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s v="film &amp; video"/>
    <x v="23"/>
    <n v="0"/>
    <n v="0"/>
    <x v="3781"/>
    <d v="2015-05-20T17:25:38"/>
    <x v="4"/>
    <x v="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s v="publishing"/>
    <x v="32"/>
    <n v="0"/>
    <n v="0"/>
    <x v="3782"/>
    <d v="2013-05-25T16:18:34"/>
    <x v="0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s v="technology"/>
    <x v="26"/>
    <n v="0"/>
    <n v="0"/>
    <x v="3783"/>
    <d v="2015-10-05T00:23:36"/>
    <x v="4"/>
    <x v="0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s v="technology"/>
    <x v="26"/>
    <n v="0"/>
    <n v="0"/>
    <x v="3784"/>
    <d v="2015-01-10T20:07:04"/>
    <x v="2"/>
    <x v="0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s v="food"/>
    <x v="29"/>
    <n v="0"/>
    <n v="0"/>
    <x v="3785"/>
    <d v="2015-04-13T02:51:57"/>
    <x v="4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s v="food"/>
    <x v="29"/>
    <n v="0"/>
    <n v="0"/>
    <x v="3786"/>
    <d v="2014-09-30T23:23:43"/>
    <x v="2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s v="theater"/>
    <x v="11"/>
    <n v="0"/>
    <n v="0"/>
    <x v="3787"/>
    <d v="2014-10-18T04:59:00"/>
    <x v="2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s v="theater"/>
    <x v="19"/>
    <n v="0"/>
    <n v="0"/>
    <x v="3788"/>
    <d v="2016-09-03T10:00:00"/>
    <x v="1"/>
    <x v="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s v="theater"/>
    <x v="19"/>
    <n v="0"/>
    <n v="0"/>
    <x v="3789"/>
    <d v="2016-01-31T23:03:00"/>
    <x v="1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s v="theater"/>
    <x v="11"/>
    <n v="0"/>
    <n v="0"/>
    <x v="3790"/>
    <d v="2014-09-07T07:48:43"/>
    <x v="2"/>
    <x v="27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s v="film &amp; video"/>
    <x v="10"/>
    <n v="0"/>
    <n v="0"/>
    <x v="3791"/>
    <d v="2015-07-09T21:27:21"/>
    <x v="4"/>
    <x v="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s v="technology"/>
    <x v="26"/>
    <n v="0"/>
    <n v="0"/>
    <x v="3792"/>
    <d v="2015-10-17T14:52:58"/>
    <x v="4"/>
    <x v="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s v="film &amp; video"/>
    <x v="10"/>
    <n v="0"/>
    <n v="0"/>
    <x v="3793"/>
    <d v="2016-12-30T09:00:00"/>
    <x v="1"/>
    <x v="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s v="film &amp; video"/>
    <x v="10"/>
    <n v="0"/>
    <n v="0"/>
    <x v="3794"/>
    <d v="2015-07-10T22:08:55"/>
    <x v="4"/>
    <x v="0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s v="technology"/>
    <x v="26"/>
    <n v="0"/>
    <n v="0"/>
    <x v="3795"/>
    <d v="2015-07-10T18:50:49"/>
    <x v="4"/>
    <x v="0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s v="technology"/>
    <x v="26"/>
    <n v="0"/>
    <n v="0"/>
    <x v="3796"/>
    <d v="2017-03-26T20:29:37"/>
    <x v="5"/>
    <x v="0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s v="games"/>
    <x v="18"/>
    <n v="0"/>
    <n v="0"/>
    <x v="3797"/>
    <d v="2011-10-28T20:56:40"/>
    <x v="6"/>
    <x v="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s v="food"/>
    <x v="29"/>
    <n v="0"/>
    <n v="0"/>
    <x v="3798"/>
    <d v="2014-10-19T23:19:43"/>
    <x v="2"/>
    <x v="0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s v="food"/>
    <x v="29"/>
    <n v="0"/>
    <n v="0"/>
    <x v="3799"/>
    <d v="2015-09-07T02:27:43"/>
    <x v="4"/>
    <x v="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s v="music"/>
    <x v="37"/>
    <n v="0"/>
    <n v="0"/>
    <x v="3800"/>
    <d v="2012-08-24T06:47:45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s v="publishing"/>
    <x v="31"/>
    <n v="0"/>
    <n v="0"/>
    <x v="3801"/>
    <d v="2017-04-15T15:42:27"/>
    <x v="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s v="technology"/>
    <x v="26"/>
    <n v="0"/>
    <n v="0"/>
    <x v="3802"/>
    <d v="2016-02-10T19:30:11"/>
    <x v="1"/>
    <x v="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s v="theater"/>
    <x v="9"/>
    <n v="0"/>
    <n v="0"/>
    <x v="3803"/>
    <d v="2014-09-29T15:16:24"/>
    <x v="2"/>
    <x v="0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s v="theater"/>
    <x v="11"/>
    <n v="0"/>
    <n v="0"/>
    <x v="3804"/>
    <d v="2017-03-27T23:58:54"/>
    <x v="5"/>
    <x v="31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s v="theater"/>
    <x v="19"/>
    <n v="0"/>
    <n v="0"/>
    <x v="3805"/>
    <d v="2015-11-17T04:27:19"/>
    <x v="4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s v="theater"/>
    <x v="11"/>
    <n v="0"/>
    <n v="0"/>
    <x v="3806"/>
    <d v="2014-07-14T15:37:44"/>
    <x v="2"/>
    <x v="27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s v="food"/>
    <x v="40"/>
    <n v="0"/>
    <n v="0"/>
    <x v="3807"/>
    <d v="2014-11-29T16:40:52"/>
    <x v="2"/>
    <x v="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s v="film &amp; video"/>
    <x v="21"/>
    <n v="0"/>
    <n v="0"/>
    <x v="3808"/>
    <d v="2014-10-30T22:29:43"/>
    <x v="2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s v="film &amp; video"/>
    <x v="23"/>
    <n v="0"/>
    <n v="0"/>
    <x v="3809"/>
    <d v="2014-01-25T17:09:51"/>
    <x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s v="film &amp; video"/>
    <x v="23"/>
    <n v="0"/>
    <n v="0"/>
    <x v="3810"/>
    <d v="2014-08-16T18:25:12"/>
    <x v="2"/>
    <x v="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s v="technology"/>
    <x v="26"/>
    <n v="0"/>
    <n v="0"/>
    <x v="3811"/>
    <d v="2015-11-25T16:49:25"/>
    <x v="4"/>
    <x v="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s v="music"/>
    <x v="33"/>
    <n v="0"/>
    <n v="0"/>
    <x v="3812"/>
    <d v="2012-05-14T19:44:55"/>
    <x v="3"/>
    <x v="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s v="photography"/>
    <x v="38"/>
    <n v="0"/>
    <n v="0"/>
    <x v="3813"/>
    <d v="2015-08-02T06:03:10"/>
    <x v="4"/>
    <x v="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s v="food"/>
    <x v="29"/>
    <n v="0"/>
    <n v="0"/>
    <x v="3814"/>
    <d v="2015-08-08T04:04:52"/>
    <x v="4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s v="food"/>
    <x v="40"/>
    <n v="0"/>
    <n v="0"/>
    <x v="3815"/>
    <d v="2014-08-14T22:50:34"/>
    <x v="2"/>
    <x v="0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s v="food"/>
    <x v="29"/>
    <n v="0"/>
    <n v="0"/>
    <x v="3816"/>
    <d v="2015-07-30T03:20:51"/>
    <x v="4"/>
    <x v="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s v="theater"/>
    <x v="11"/>
    <n v="0"/>
    <n v="0"/>
    <x v="3817"/>
    <d v="2015-12-17T22:05:50"/>
    <x v="4"/>
    <x v="1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s v="theater"/>
    <x v="11"/>
    <n v="0"/>
    <n v="0"/>
    <x v="3818"/>
    <d v="2016-12-01T07:18:40"/>
    <x v="1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s v="theater"/>
    <x v="11"/>
    <n v="0"/>
    <n v="0"/>
    <x v="3819"/>
    <d v="2015-12-14T00:36:10"/>
    <x v="4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s v="theater"/>
    <x v="11"/>
    <n v="0"/>
    <n v="0"/>
    <x v="3820"/>
    <d v="2016-12-26T19:18:51"/>
    <x v="1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s v="publishing"/>
    <x v="39"/>
    <n v="0"/>
    <n v="0"/>
    <x v="3821"/>
    <d v="2013-02-01T17:00:00"/>
    <x v="3"/>
    <x v="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s v="food"/>
    <x v="29"/>
    <n v="0"/>
    <n v="0"/>
    <x v="3822"/>
    <d v="2015-05-19T15:06:29"/>
    <x v="4"/>
    <x v="0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s v="theater"/>
    <x v="11"/>
    <n v="0"/>
    <n v="0"/>
    <x v="3823"/>
    <d v="2016-07-29T23:29:00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s v="publishing"/>
    <x v="35"/>
    <n v="0"/>
    <n v="0"/>
    <x v="3824"/>
    <d v="2013-02-24T23:59:29"/>
    <x v="0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s v="film &amp; video"/>
    <x v="10"/>
    <n v="0"/>
    <n v="0"/>
    <x v="3825"/>
    <d v="2016-01-12T15:48:44"/>
    <x v="4"/>
    <x v="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s v="music"/>
    <x v="33"/>
    <n v="0"/>
    <n v="0"/>
    <x v="3826"/>
    <d v="2014-03-13T03:33:10"/>
    <x v="2"/>
    <x v="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s v="photography"/>
    <x v="34"/>
    <n v="0"/>
    <n v="0"/>
    <x v="3827"/>
    <d v="2016-09-20T08:29:57"/>
    <x v="1"/>
    <x v="0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s v="photography"/>
    <x v="3"/>
    <n v="0"/>
    <n v="0"/>
    <x v="3828"/>
    <d v="2015-04-03T04:37:30"/>
    <x v="4"/>
    <x v="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s v="games"/>
    <x v="18"/>
    <n v="0"/>
    <n v="0"/>
    <x v="3829"/>
    <d v="2014-11-14T06:39:19"/>
    <x v="2"/>
    <x v="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s v="food"/>
    <x v="29"/>
    <n v="0"/>
    <n v="0"/>
    <x v="3830"/>
    <d v="2016-01-03T00:56:47"/>
    <x v="4"/>
    <x v="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s v="food"/>
    <x v="29"/>
    <n v="0"/>
    <n v="0"/>
    <x v="3831"/>
    <d v="2015-09-07T09:47:55"/>
    <x v="4"/>
    <x v="0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s v="food"/>
    <x v="29"/>
    <n v="0"/>
    <n v="0"/>
    <x v="3832"/>
    <d v="2014-08-04T19:41:37"/>
    <x v="2"/>
    <x v="0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s v="food"/>
    <x v="29"/>
    <n v="0"/>
    <n v="0"/>
    <x v="3833"/>
    <d v="2015-06-29T15:21:58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s v="theater"/>
    <x v="9"/>
    <n v="0"/>
    <n v="0"/>
    <x v="3834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s v="theater"/>
    <x v="19"/>
    <n v="0"/>
    <n v="0"/>
    <x v="3835"/>
    <d v="2016-11-22T17:00:23"/>
    <x v="1"/>
    <x v="0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s v="theater"/>
    <x v="19"/>
    <n v="0"/>
    <n v="0"/>
    <x v="3836"/>
    <d v="2015-08-14T03:29:56"/>
    <x v="4"/>
    <x v="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s v="theater"/>
    <x v="19"/>
    <n v="0"/>
    <n v="0"/>
    <x v="3837"/>
    <d v="2015-01-25T20:39:56"/>
    <x v="2"/>
    <x v="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s v="theater"/>
    <x v="19"/>
    <n v="0"/>
    <n v="0"/>
    <x v="3838"/>
    <d v="2014-09-02T14:27:49"/>
    <x v="2"/>
    <x v="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s v="film &amp; video"/>
    <x v="23"/>
    <n v="0"/>
    <n v="0"/>
    <x v="3839"/>
    <d v="2016-03-01T04:13:59"/>
    <x v="1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s v="publishing"/>
    <x v="31"/>
    <n v="0"/>
    <n v="0"/>
    <x v="3840"/>
    <d v="2014-07-28T16:52:43"/>
    <x v="2"/>
    <x v="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s v="technology"/>
    <x v="26"/>
    <n v="0"/>
    <n v="0"/>
    <x v="3841"/>
    <d v="2015-04-22T19:56:26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s v="publishing"/>
    <x v="31"/>
    <n v="0"/>
    <n v="0"/>
    <x v="3842"/>
    <d v="2015-04-29T03:09:19"/>
    <x v="4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s v="publishing"/>
    <x v="31"/>
    <n v="0"/>
    <n v="0"/>
    <x v="3843"/>
    <d v="2017-01-02T22:13:29"/>
    <x v="1"/>
    <x v="0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s v="technology"/>
    <x v="26"/>
    <n v="0"/>
    <n v="0"/>
    <x v="3844"/>
    <d v="2014-12-18T20:28:26"/>
    <x v="2"/>
    <x v="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s v="film &amp; video"/>
    <x v="10"/>
    <n v="0"/>
    <n v="0"/>
    <x v="3845"/>
    <d v="2016-08-06T00:06:23"/>
    <x v="1"/>
    <x v="0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s v="film &amp; video"/>
    <x v="23"/>
    <n v="0"/>
    <n v="0"/>
    <x v="3846"/>
    <d v="2017-01-09T01:18:20"/>
    <x v="1"/>
    <x v="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s v="journalism"/>
    <x v="30"/>
    <n v="0"/>
    <n v="0"/>
    <x v="3847"/>
    <d v="2016-02-12T10:20:45"/>
    <x v="1"/>
    <x v="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s v="theater"/>
    <x v="19"/>
    <n v="0"/>
    <n v="0"/>
    <x v="3848"/>
    <d v="2015-07-27T01:29:58"/>
    <x v="4"/>
    <x v="0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s v="technology"/>
    <x v="1"/>
    <n v="0"/>
    <n v="0"/>
    <x v="3849"/>
    <d v="2017-01-27T01:26:48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s v="film &amp; video"/>
    <x v="10"/>
    <n v="0"/>
    <n v="0"/>
    <x v="3850"/>
    <d v="2016-09-01T02:58:22"/>
    <x v="1"/>
    <x v="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s v="film &amp; video"/>
    <x v="10"/>
    <n v="0"/>
    <n v="0"/>
    <x v="3851"/>
    <d v="2015-07-09T21:48:17"/>
    <x v="4"/>
    <x v="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s v="film &amp; video"/>
    <x v="23"/>
    <n v="0"/>
    <n v="0"/>
    <x v="3852"/>
    <d v="2015-04-01T20:51:49"/>
    <x v="4"/>
    <x v="0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s v="film &amp; video"/>
    <x v="23"/>
    <n v="0"/>
    <n v="0"/>
    <x v="3853"/>
    <d v="2016-01-27T23:34:59"/>
    <x v="4"/>
    <x v="0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s v="film &amp; video"/>
    <x v="23"/>
    <n v="0"/>
    <n v="0"/>
    <x v="3854"/>
    <d v="2011-07-09T05:37:31"/>
    <x v="6"/>
    <x v="0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s v="technology"/>
    <x v="26"/>
    <n v="0"/>
    <n v="0"/>
    <x v="3855"/>
    <d v="2015-01-01T20:13:14"/>
    <x v="2"/>
    <x v="0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s v="technology"/>
    <x v="26"/>
    <n v="0"/>
    <n v="0"/>
    <x v="3856"/>
    <d v="2016-09-02T00:45:46"/>
    <x v="1"/>
    <x v="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s v="technology"/>
    <x v="26"/>
    <n v="0"/>
    <n v="0"/>
    <x v="3857"/>
    <d v="2016-06-24T01:29:00"/>
    <x v="1"/>
    <x v="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s v="journalism"/>
    <x v="30"/>
    <n v="0"/>
    <n v="0"/>
    <x v="3858"/>
    <d v="2015-04-24T16:16:17"/>
    <x v="4"/>
    <x v="0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s v="journalism"/>
    <x v="30"/>
    <n v="0"/>
    <n v="0"/>
    <x v="3859"/>
    <d v="2016-12-04T21:54:43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s v="games"/>
    <x v="18"/>
    <n v="0"/>
    <n v="0"/>
    <x v="3860"/>
    <d v="2014-07-23T20:40:24"/>
    <x v="2"/>
    <x v="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s v="food"/>
    <x v="29"/>
    <n v="0"/>
    <n v="0"/>
    <x v="3861"/>
    <d v="2016-06-18T17:23:02"/>
    <x v="1"/>
    <x v="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s v="publishing"/>
    <x v="31"/>
    <n v="0"/>
    <n v="0"/>
    <x v="3862"/>
    <d v="2015-04-10T01:27:22"/>
    <x v="4"/>
    <x v="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s v="publishing"/>
    <x v="35"/>
    <n v="0"/>
    <n v="0"/>
    <x v="3863"/>
    <d v="2016-08-02T22:01:11"/>
    <x v="1"/>
    <x v="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s v="music"/>
    <x v="14"/>
    <n v="0"/>
    <n v="0"/>
    <x v="3864"/>
    <d v="2016-06-10T01:15:06"/>
    <x v="1"/>
    <x v="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s v="music"/>
    <x v="14"/>
    <n v="0"/>
    <n v="0"/>
    <x v="3865"/>
    <d v="2016-09-13T21:30:00"/>
    <x v="1"/>
    <x v="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s v="games"/>
    <x v="28"/>
    <n v="0"/>
    <n v="0"/>
    <x v="3866"/>
    <d v="2017-01-04T00:04:09"/>
    <x v="1"/>
    <x v="0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s v="technology"/>
    <x v="26"/>
    <n v="0"/>
    <n v="0"/>
    <x v="3867"/>
    <d v="2015-06-05T18:48:24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s v="technology"/>
    <x v="26"/>
    <n v="0"/>
    <n v="0"/>
    <x v="3868"/>
    <d v="2016-09-09T20:03:57"/>
    <x v="1"/>
    <x v="0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s v="food"/>
    <x v="29"/>
    <n v="0"/>
    <n v="0"/>
    <x v="3869"/>
    <d v="2016-02-27T21:35:43"/>
    <x v="1"/>
    <x v="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s v="food"/>
    <x v="29"/>
    <n v="0"/>
    <n v="0"/>
    <x v="3870"/>
    <d v="2015-10-18T19:38:49"/>
    <x v="4"/>
    <x v="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s v="food"/>
    <x v="40"/>
    <n v="0"/>
    <n v="0"/>
    <x v="3871"/>
    <d v="2016-06-07T21:06:00"/>
    <x v="1"/>
    <x v="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s v="food"/>
    <x v="29"/>
    <n v="0"/>
    <n v="0"/>
    <x v="3872"/>
    <d v="2016-05-18T19:49:05"/>
    <x v="1"/>
    <x v="0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s v="food"/>
    <x v="29"/>
    <n v="0"/>
    <n v="0"/>
    <x v="3873"/>
    <d v="2015-04-10T23:14:07"/>
    <x v="4"/>
    <x v="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s v="food"/>
    <x v="29"/>
    <n v="0"/>
    <n v="0"/>
    <x v="3874"/>
    <d v="2015-06-15T04:09:29"/>
    <x v="4"/>
    <x v="0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s v="food"/>
    <x v="29"/>
    <n v="0"/>
    <n v="0"/>
    <x v="3875"/>
    <d v="2015-04-25T20:17:06"/>
    <x v="4"/>
    <x v="0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s v="publishing"/>
    <x v="39"/>
    <n v="0"/>
    <n v="0"/>
    <x v="3876"/>
    <d v="2014-09-11T15:15:51"/>
    <x v="2"/>
    <x v="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s v="theater"/>
    <x v="11"/>
    <n v="0"/>
    <n v="0"/>
    <x v="3877"/>
    <d v="2016-07-24T01:52:38"/>
    <x v="1"/>
    <x v="2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s v="theater"/>
    <x v="9"/>
    <n v="0"/>
    <n v="0"/>
    <x v="3878"/>
    <d v="2016-06-07T00:12:05"/>
    <x v="1"/>
    <x v="0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s v="theater"/>
    <x v="19"/>
    <n v="0"/>
    <n v="0"/>
    <x v="3879"/>
    <d v="2015-03-27T17:59:52"/>
    <x v="4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s v="theater"/>
    <x v="19"/>
    <n v="0"/>
    <n v="0"/>
    <x v="3880"/>
    <d v="2014-12-11T05:28:22"/>
    <x v="2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s v="theater"/>
    <x v="11"/>
    <n v="0"/>
    <n v="0"/>
    <x v="3881"/>
    <d v="2016-04-01T06:00:00"/>
    <x v="1"/>
    <x v="32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s v="theater"/>
    <x v="11"/>
    <n v="0"/>
    <n v="0"/>
    <x v="3882"/>
    <d v="2015-11-18T04:41:57"/>
    <x v="4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s v="theater"/>
    <x v="11"/>
    <n v="0"/>
    <n v="0"/>
    <x v="3883"/>
    <d v="2016-01-31T23:55:00"/>
    <x v="4"/>
    <x v="29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s v="theater"/>
    <x v="11"/>
    <n v="0"/>
    <n v="0"/>
    <x v="3884"/>
    <d v="2016-07-17T17:49:46"/>
    <x v="1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s v="theater"/>
    <x v="11"/>
    <n v="0"/>
    <n v="0"/>
    <x v="3885"/>
    <d v="2014-09-14T04:34:57"/>
    <x v="2"/>
    <x v="27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s v="food"/>
    <x v="29"/>
    <n v="0"/>
    <n v="0"/>
    <x v="3886"/>
    <d v="2015-04-29T04:22:00"/>
    <x v="4"/>
    <x v="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s v="technology"/>
    <x v="26"/>
    <n v="0"/>
    <n v="0"/>
    <x v="3887"/>
    <d v="2015-12-01T00:00:00"/>
    <x v="4"/>
    <x v="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s v="food"/>
    <x v="29"/>
    <n v="0"/>
    <n v="0"/>
    <x v="3888"/>
    <d v="2014-08-20T16:22:32"/>
    <x v="2"/>
    <x v="0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s v="theater"/>
    <x v="9"/>
    <n v="0"/>
    <n v="0"/>
    <x v="3889"/>
    <d v="2015-11-15T23:09:06"/>
    <x v="4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s v="theater"/>
    <x v="11"/>
    <n v="0"/>
    <n v="0"/>
    <x v="3890"/>
    <d v="2016-03-05T05:54:29"/>
    <x v="1"/>
    <x v="2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s v="publishing"/>
    <x v="31"/>
    <n v="0"/>
    <n v="0"/>
    <x v="3891"/>
    <d v="2015-05-10T19:28:25"/>
    <x v="4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s v="theater"/>
    <x v="11"/>
    <n v="0"/>
    <n v="0"/>
    <x v="3892"/>
    <d v="2016-10-01T04:00:00"/>
    <x v="1"/>
    <x v="18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s v="photography"/>
    <x v="3"/>
    <n v="0"/>
    <n v="0"/>
    <x v="3893"/>
    <d v="2014-08-08T21:20:12"/>
    <x v="2"/>
    <x v="0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s v="film &amp; video"/>
    <x v="10"/>
    <n v="0"/>
    <n v="0"/>
    <x v="3894"/>
    <d v="2015-06-01T16:28:25"/>
    <x v="4"/>
    <x v="0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s v="games"/>
    <x v="28"/>
    <n v="0"/>
    <n v="0"/>
    <x v="3895"/>
    <d v="2014-06-13T00:12:35"/>
    <x v="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s v="food"/>
    <x v="29"/>
    <n v="0"/>
    <n v="0"/>
    <x v="3896"/>
    <d v="2016-11-26T18:41:13"/>
    <x v="1"/>
    <x v="0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s v="food"/>
    <x v="29"/>
    <n v="0"/>
    <n v="0"/>
    <x v="3897"/>
    <d v="2015-03-17T18:00:00"/>
    <x v="4"/>
    <x v="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s v="food"/>
    <x v="29"/>
    <n v="0"/>
    <n v="0"/>
    <x v="3898"/>
    <d v="2014-08-23T14:12:29"/>
    <x v="2"/>
    <x v="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s v="publishing"/>
    <x v="39"/>
    <n v="0"/>
    <n v="0"/>
    <x v="3899"/>
    <d v="2013-10-05T20:51:3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s v="theater"/>
    <x v="11"/>
    <n v="0"/>
    <n v="0"/>
    <x v="3900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s v="theater"/>
    <x v="19"/>
    <n v="0"/>
    <n v="0"/>
    <x v="3901"/>
    <d v="2016-07-31T07:00:00"/>
    <x v="1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s v="theater"/>
    <x v="11"/>
    <n v="0"/>
    <n v="0"/>
    <x v="3902"/>
    <d v="2015-09-06T03:38:27"/>
    <x v="4"/>
    <x v="2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s v="film &amp; video"/>
    <x v="23"/>
    <n v="0"/>
    <n v="0"/>
    <x v="3903"/>
    <d v="2012-07-11T03:51:05"/>
    <x v="3"/>
    <x v="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s v="technology"/>
    <x v="26"/>
    <n v="0"/>
    <n v="0"/>
    <x v="3904"/>
    <d v="2016-02-10T16:42:44"/>
    <x v="1"/>
    <x v="0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s v="technology"/>
    <x v="26"/>
    <n v="0"/>
    <n v="0"/>
    <x v="3905"/>
    <d v="2016-06-12T08:29:03"/>
    <x v="1"/>
    <x v="0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s v="film &amp; video"/>
    <x v="23"/>
    <n v="0"/>
    <n v="0"/>
    <x v="3906"/>
    <d v="2015-09-06T14:46:00"/>
    <x v="4"/>
    <x v="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s v="film &amp; video"/>
    <x v="21"/>
    <n v="0"/>
    <n v="0"/>
    <x v="3907"/>
    <d v="2015-01-08T18:18:00"/>
    <x v="2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s v="film &amp; video"/>
    <x v="23"/>
    <n v="0"/>
    <n v="0"/>
    <x v="3908"/>
    <d v="2016-10-08T07:38:46"/>
    <x v="1"/>
    <x v="0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s v="film &amp; video"/>
    <x v="23"/>
    <n v="0"/>
    <n v="0"/>
    <x v="3909"/>
    <d v="2015-07-16T19:51:45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s v="music"/>
    <x v="33"/>
    <n v="0"/>
    <n v="0"/>
    <x v="3910"/>
    <d v="2010-07-08T22:40:00"/>
    <x v="7"/>
    <x v="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s v="music"/>
    <x v="14"/>
    <n v="0"/>
    <n v="0"/>
    <x v="3911"/>
    <d v="2016-05-01T20:48:26"/>
    <x v="1"/>
    <x v="0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s v="food"/>
    <x v="40"/>
    <n v="0"/>
    <n v="0"/>
    <x v="3912"/>
    <d v="2015-03-14T00:20:16"/>
    <x v="4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s v="theater"/>
    <x v="11"/>
    <n v="0"/>
    <n v="0"/>
    <x v="3913"/>
    <d v="2016-03-24T22:59:23"/>
    <x v="1"/>
    <x v="4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s v="food"/>
    <x v="29"/>
    <n v="0"/>
    <n v="0"/>
    <x v="3914"/>
    <d v="2015-06-30T15:45:00"/>
    <x v="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s v="film &amp; video"/>
    <x v="23"/>
    <n v="0"/>
    <n v="0"/>
    <x v="3915"/>
    <d v="2015-10-22T18:59:00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s v="music"/>
    <x v="33"/>
    <n v="0"/>
    <n v="0"/>
    <x v="3916"/>
    <d v="2010-06-08T19:11:00"/>
    <x v="7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s v="food"/>
    <x v="29"/>
    <n v="0"/>
    <n v="0"/>
    <x v="3917"/>
    <d v="2015-02-24T01:42:42"/>
    <x v="4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s v="photography"/>
    <x v="36"/>
    <n v="0"/>
    <n v="0"/>
    <x v="3918"/>
    <d v="2014-08-26T22:20:12"/>
    <x v="2"/>
    <x v="0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s v="film &amp; video"/>
    <x v="10"/>
    <n v="0"/>
    <n v="0"/>
    <x v="3919"/>
    <d v="2015-05-08T18:12:56"/>
    <x v="4"/>
    <x v="0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s v="film &amp; video"/>
    <x v="10"/>
    <n v="0"/>
    <n v="0"/>
    <x v="3920"/>
    <d v="2015-10-08T20:59:00"/>
    <x v="4"/>
    <x v="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s v="film &amp; video"/>
    <x v="23"/>
    <n v="0"/>
    <n v="0"/>
    <x v="3921"/>
    <d v="2014-09-05T23:45:24"/>
    <x v="2"/>
    <x v="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s v="food"/>
    <x v="29"/>
    <n v="0"/>
    <n v="0"/>
    <x v="3922"/>
    <d v="2014-10-15T15:51:36"/>
    <x v="2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s v="publishing"/>
    <x v="31"/>
    <n v="0"/>
    <n v="0"/>
    <x v="3923"/>
    <d v="2015-11-11T22:30:44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s v="photography"/>
    <x v="38"/>
    <n v="0"/>
    <n v="0"/>
    <x v="3924"/>
    <d v="2015-09-02T06:47:27"/>
    <x v="4"/>
    <x v="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s v="music"/>
    <x v="14"/>
    <n v="0"/>
    <n v="0"/>
    <x v="3925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s v="food"/>
    <x v="29"/>
    <n v="0"/>
    <n v="0"/>
    <x v="3926"/>
    <d v="2015-10-09T17:00:00"/>
    <x v="4"/>
    <x v="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s v="theater"/>
    <x v="11"/>
    <n v="0"/>
    <n v="0"/>
    <x v="3927"/>
    <d v="2015-11-05T16:11:45"/>
    <x v="4"/>
    <x v="27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s v="publishing"/>
    <x v="39"/>
    <n v="0"/>
    <n v="0"/>
    <x v="3928"/>
    <d v="2016-10-19T07:53:27"/>
    <x v="1"/>
    <x v="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s v="film &amp; video"/>
    <x v="21"/>
    <n v="0"/>
    <n v="0"/>
    <x v="3929"/>
    <d v="2016-09-03T05:55:00"/>
    <x v="1"/>
    <x v="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s v="music"/>
    <x v="33"/>
    <n v="0"/>
    <n v="0"/>
    <x v="3930"/>
    <d v="2013-11-14T17:07:02"/>
    <x v="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s v="music"/>
    <x v="14"/>
    <n v="0"/>
    <n v="0"/>
    <x v="3931"/>
    <d v="2015-08-23T07:21:12"/>
    <x v="4"/>
    <x v="0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s v="technology"/>
    <x v="26"/>
    <n v="0"/>
    <n v="0"/>
    <x v="3932"/>
    <d v="2014-10-06T05:00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s v="theater"/>
    <x v="11"/>
    <n v="0"/>
    <n v="0"/>
    <x v="3933"/>
    <d v="2014-12-03T15:20:36"/>
    <x v="2"/>
    <x v="27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s v="theater"/>
    <x v="19"/>
    <n v="0"/>
    <n v="0"/>
    <x v="3934"/>
    <d v="2015-10-08T16:42:15"/>
    <x v="4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s v="theater"/>
    <x v="11"/>
    <n v="0"/>
    <n v="0"/>
    <x v="3935"/>
    <d v="2016-04-25T00:20:00"/>
    <x v="1"/>
    <x v="32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s v="food"/>
    <x v="29"/>
    <n v="0"/>
    <n v="0"/>
    <x v="3936"/>
    <d v="2014-08-09T17:22:00"/>
    <x v="2"/>
    <x v="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s v="film &amp; video"/>
    <x v="21"/>
    <n v="0"/>
    <n v="0"/>
    <x v="3937"/>
    <d v="2015-09-04T17:00:00"/>
    <x v="4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s v="film &amp; video"/>
    <x v="21"/>
    <n v="0"/>
    <n v="0"/>
    <x v="3938"/>
    <d v="2014-10-22T01:50:28"/>
    <x v="2"/>
    <x v="0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s v="film &amp; video"/>
    <x v="10"/>
    <n v="0"/>
    <n v="0"/>
    <x v="3939"/>
    <d v="2015-08-15T21:54:51"/>
    <x v="4"/>
    <x v="0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s v="film &amp; video"/>
    <x v="10"/>
    <n v="0"/>
    <n v="0"/>
    <x v="3940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s v="film &amp; video"/>
    <x v="23"/>
    <n v="0"/>
    <n v="0"/>
    <x v="3941"/>
    <d v="2009-11-27T04:59:00"/>
    <x v="8"/>
    <x v="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s v="film &amp; video"/>
    <x v="23"/>
    <n v="0"/>
    <n v="0"/>
    <x v="3942"/>
    <d v="2015-05-27T18:41:20"/>
    <x v="4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s v="technology"/>
    <x v="26"/>
    <n v="0"/>
    <n v="0"/>
    <x v="3943"/>
    <d v="2017-02-25T09:01:47"/>
    <x v="5"/>
    <x v="0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s v="technology"/>
    <x v="26"/>
    <n v="0"/>
    <n v="0"/>
    <x v="3944"/>
    <d v="2015-05-14T23:44:01"/>
    <x v="4"/>
    <x v="0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s v="technology"/>
    <x v="26"/>
    <n v="0"/>
    <n v="0"/>
    <x v="3945"/>
    <d v="2014-07-13T16:37:37"/>
    <x v="2"/>
    <x v="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s v="publishing"/>
    <x v="35"/>
    <n v="0"/>
    <n v="0"/>
    <x v="3946"/>
    <d v="2015-09-10T04:09:21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s v="music"/>
    <x v="33"/>
    <n v="0"/>
    <n v="0"/>
    <x v="3947"/>
    <d v="2015-09-21T17:22:11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s v="technology"/>
    <x v="1"/>
    <n v="0"/>
    <n v="0"/>
    <x v="3948"/>
    <d v="2016-10-01T08:33:45"/>
    <x v="1"/>
    <x v="0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s v="games"/>
    <x v="28"/>
    <n v="0"/>
    <n v="0"/>
    <x v="3949"/>
    <d v="2015-08-06T11:05:21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s v="music"/>
    <x v="37"/>
    <n v="0"/>
    <n v="0"/>
    <x v="3950"/>
    <d v="2015-08-28T01:00:00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s v="publishing"/>
    <x v="31"/>
    <n v="0"/>
    <n v="0"/>
    <x v="3951"/>
    <d v="2014-08-11T04:00:00"/>
    <x v="2"/>
    <x v="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s v="publishing"/>
    <x v="35"/>
    <n v="0"/>
    <n v="0"/>
    <x v="3952"/>
    <d v="2012-11-15T15:40:52"/>
    <x v="3"/>
    <x v="0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s v="music"/>
    <x v="14"/>
    <n v="0"/>
    <n v="0"/>
    <x v="3953"/>
    <d v="2015-06-30T21:55:53"/>
    <x v="4"/>
    <x v="0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s v="music"/>
    <x v="14"/>
    <n v="0"/>
    <n v="0"/>
    <x v="3954"/>
    <d v="2015-12-11T11:04:23"/>
    <x v="4"/>
    <x v="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s v="technology"/>
    <x v="26"/>
    <n v="0"/>
    <n v="0"/>
    <x v="3955"/>
    <d v="2015-07-12T19:31:44"/>
    <x v="4"/>
    <x v="0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s v="food"/>
    <x v="40"/>
    <n v="0"/>
    <n v="0"/>
    <x v="3956"/>
    <d v="2014-11-13T17:20:28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s v="publishing"/>
    <x v="39"/>
    <n v="0"/>
    <n v="0"/>
    <x v="3957"/>
    <d v="2013-06-20T11:04:18"/>
    <x v="0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s v="theater"/>
    <x v="19"/>
    <n v="0"/>
    <n v="0"/>
    <x v="3958"/>
    <d v="2015-09-19T06:37:31"/>
    <x v="4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s v="theater"/>
    <x v="11"/>
    <n v="0"/>
    <n v="0"/>
    <x v="3959"/>
    <d v="2015-08-27T15:54:35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s v="theater"/>
    <x v="11"/>
    <n v="0"/>
    <n v="0"/>
    <x v="3960"/>
    <d v="2014-12-18T15:02:44"/>
    <x v="2"/>
    <x v="5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s v="publishing"/>
    <x v="31"/>
    <n v="0"/>
    <n v="0"/>
    <x v="3961"/>
    <d v="2015-09-12T20:57:42"/>
    <x v="4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s v="theater"/>
    <x v="11"/>
    <n v="0"/>
    <n v="0"/>
    <x v="3962"/>
    <d v="2016-01-29T23:17:00"/>
    <x v="1"/>
    <x v="46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s v="journalism"/>
    <x v="30"/>
    <n v="0"/>
    <n v="0"/>
    <x v="3963"/>
    <d v="2016-06-06T20:09:00"/>
    <x v="1"/>
    <x v="0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s v="technology"/>
    <x v="26"/>
    <n v="0"/>
    <n v="0"/>
    <x v="3964"/>
    <d v="2015-10-29T02:53:43"/>
    <x v="4"/>
    <x v="0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s v="film &amp; video"/>
    <x v="21"/>
    <n v="0"/>
    <n v="0"/>
    <x v="3965"/>
    <d v="2015-05-15T22:17:22"/>
    <x v="4"/>
    <x v="0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s v="publishing"/>
    <x v="35"/>
    <n v="0"/>
    <n v="0"/>
    <x v="3966"/>
    <d v="2015-02-16T18:48:03"/>
    <x v="4"/>
    <x v="0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s v="journalism"/>
    <x v="30"/>
    <n v="0"/>
    <n v="0"/>
    <x v="3967"/>
    <d v="2016-05-02T01:00:00"/>
    <x v="1"/>
    <x v="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s v="games"/>
    <x v="28"/>
    <n v="0"/>
    <n v="0"/>
    <x v="3968"/>
    <d v="2015-02-17T00:08:47"/>
    <x v="4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s v="publishing"/>
    <x v="31"/>
    <n v="0"/>
    <n v="0"/>
    <x v="3969"/>
    <d v="2015-01-01T04:12:15"/>
    <x v="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s v="publishing"/>
    <x v="32"/>
    <n v="0"/>
    <n v="0"/>
    <x v="3970"/>
    <d v="2009-12-02T00:50:00"/>
    <x v="8"/>
    <x v="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s v="music"/>
    <x v="14"/>
    <n v="0"/>
    <n v="0"/>
    <x v="3971"/>
    <d v="2016-01-16T05:00:00"/>
    <x v="4"/>
    <x v="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s v="technology"/>
    <x v="26"/>
    <n v="0"/>
    <n v="0"/>
    <x v="3972"/>
    <d v="2015-07-02T21:59:44"/>
    <x v="4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s v="publishing"/>
    <x v="39"/>
    <n v="0"/>
    <n v="0"/>
    <x v="3973"/>
    <d v="2012-10-28T13:53:48"/>
    <x v="3"/>
    <x v="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s v="theater"/>
    <x v="19"/>
    <n v="0"/>
    <n v="0"/>
    <x v="3974"/>
    <d v="2016-12-09T04:37:55"/>
    <x v="1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s v="theater"/>
    <x v="11"/>
    <n v="0"/>
    <n v="0"/>
    <x v="3975"/>
    <d v="2015-12-04T16:43:59"/>
    <x v="4"/>
    <x v="27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s v="publishing"/>
    <x v="35"/>
    <n v="0"/>
    <n v="0"/>
    <x v="3976"/>
    <d v="2016-12-04T06:00:00"/>
    <x v="1"/>
    <x v="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s v="journalism"/>
    <x v="30"/>
    <n v="0"/>
    <n v="0"/>
    <x v="3977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s v="photography"/>
    <x v="38"/>
    <n v="0"/>
    <n v="0"/>
    <x v="3978"/>
    <d v="2015-05-27T19:47:19"/>
    <x v="4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s v="music"/>
    <x v="33"/>
    <n v="0"/>
    <n v="0"/>
    <x v="3979"/>
    <d v="2010-10-22T05:00:00"/>
    <x v="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s v="publishing"/>
    <x v="39"/>
    <n v="0"/>
    <n v="0"/>
    <x v="3980"/>
    <d v="2014-06-17T21:17:22"/>
    <x v="2"/>
    <x v="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s v="games"/>
    <x v="18"/>
    <n v="0"/>
    <n v="0"/>
    <x v="3981"/>
    <d v="2013-05-30T16:53:45"/>
    <x v="0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s v="photography"/>
    <x v="36"/>
    <n v="0"/>
    <n v="0"/>
    <x v="3982"/>
    <d v="2016-12-07T01:09:02"/>
    <x v="1"/>
    <x v="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s v="film &amp; video"/>
    <x v="21"/>
    <n v="0"/>
    <n v="0"/>
    <x v="3983"/>
    <d v="2015-05-16T10:16:00"/>
    <x v="4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s v="film &amp; video"/>
    <x v="10"/>
    <n v="0"/>
    <n v="0"/>
    <x v="3984"/>
    <d v="2016-02-13T22:24:57"/>
    <x v="1"/>
    <x v="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s v="film &amp; video"/>
    <x v="23"/>
    <n v="0"/>
    <n v="0"/>
    <x v="3985"/>
    <d v="2015-10-11T15:07:02"/>
    <x v="4"/>
    <x v="0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s v="music"/>
    <x v="12"/>
    <n v="0"/>
    <n v="0"/>
    <x v="3986"/>
    <d v="2012-11-28T17:31:48"/>
    <x v="3"/>
    <x v="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s v="journalism"/>
    <x v="30"/>
    <n v="0"/>
    <n v="0"/>
    <x v="3987"/>
    <d v="2015-12-26T20:26:00"/>
    <x v="4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s v="games"/>
    <x v="28"/>
    <n v="0"/>
    <n v="0"/>
    <x v="3988"/>
    <d v="2015-09-25T14:58:50"/>
    <x v="4"/>
    <x v="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s v="music"/>
    <x v="14"/>
    <n v="0"/>
    <n v="0"/>
    <x v="3989"/>
    <d v="2015-10-25T02:06:23"/>
    <x v="4"/>
    <x v="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s v="music"/>
    <x v="14"/>
    <n v="0"/>
    <n v="0"/>
    <x v="3990"/>
    <d v="2015-07-16T19:37:02"/>
    <x v="4"/>
    <x v="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s v="photography"/>
    <x v="3"/>
    <n v="0"/>
    <n v="0"/>
    <x v="3991"/>
    <d v="2015-07-01T21:45:37"/>
    <x v="4"/>
    <x v="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s v="technology"/>
    <x v="26"/>
    <n v="0"/>
    <n v="0"/>
    <x v="3992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s v="food"/>
    <x v="29"/>
    <n v="0"/>
    <n v="0"/>
    <x v="3993"/>
    <d v="2015-02-18T17:43:09"/>
    <x v="2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s v="food"/>
    <x v="29"/>
    <n v="0"/>
    <n v="0"/>
    <x v="3994"/>
    <d v="2016-01-26T14:08:17"/>
    <x v="1"/>
    <x v="0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s v="theater"/>
    <x v="11"/>
    <n v="0"/>
    <n v="0"/>
    <x v="3995"/>
    <d v="2015-06-20T02:47:18"/>
    <x v="4"/>
    <x v="27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s v="theater"/>
    <x v="9"/>
    <n v="0"/>
    <n v="0"/>
    <x v="3996"/>
    <d v="2015-04-13T03:06:20"/>
    <x v="4"/>
    <x v="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s v="theater"/>
    <x v="19"/>
    <n v="0"/>
    <n v="0"/>
    <x v="3997"/>
    <d v="2014-10-05T05:00:00"/>
    <x v="2"/>
    <x v="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s v="theater"/>
    <x v="19"/>
    <n v="0"/>
    <n v="0"/>
    <x v="3998"/>
    <d v="2015-10-22T03:01:46"/>
    <x v="4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s v="theater"/>
    <x v="11"/>
    <n v="0"/>
    <n v="0"/>
    <x v="3999"/>
    <d v="2014-10-26T18:00:00"/>
    <x v="2"/>
    <x v="44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s v="theater"/>
    <x v="11"/>
    <n v="0"/>
    <n v="0"/>
    <x v="4000"/>
    <d v="2015-11-08T18:59:41"/>
    <x v="4"/>
    <x v="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s v="theater"/>
    <x v="11"/>
    <n v="0"/>
    <n v="0"/>
    <x v="4001"/>
    <d v="2015-04-05T08:23:41"/>
    <x v="4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s v="theater"/>
    <x v="11"/>
    <n v="0"/>
    <n v="0"/>
    <x v="4002"/>
    <d v="2016-06-14T18:54:00"/>
    <x v="1"/>
    <x v="5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s v="music"/>
    <x v="33"/>
    <n v="0"/>
    <n v="0"/>
    <x v="4003"/>
    <d v="2011-09-11T04:37:03"/>
    <x v="6"/>
    <x v="0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s v="theater"/>
    <x v="11"/>
    <n v="0"/>
    <n v="0"/>
    <x v="4004"/>
    <d v="2015-01-06T02:44:19"/>
    <x v="2"/>
    <x v="27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s v="technology"/>
    <x v="26"/>
    <n v="0"/>
    <n v="0"/>
    <x v="4005"/>
    <d v="2015-11-04T18:11:28"/>
    <x v="4"/>
    <x v="0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s v="publishing"/>
    <x v="35"/>
    <n v="0"/>
    <n v="0"/>
    <x v="4006"/>
    <d v="2013-12-16T04:58:10"/>
    <x v="0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s v="music"/>
    <x v="33"/>
    <n v="0"/>
    <n v="0"/>
    <x v="4007"/>
    <d v="2010-07-27T04:59:00"/>
    <x v="7"/>
    <x v="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s v="journalism"/>
    <x v="30"/>
    <n v="0"/>
    <n v="0"/>
    <x v="4008"/>
    <d v="2015-09-14T19:07:57"/>
    <x v="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s v="journalism"/>
    <x v="30"/>
    <n v="0"/>
    <n v="0"/>
    <x v="4009"/>
    <d v="2014-08-10T22:00:00"/>
    <x v="2"/>
    <x v="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s v="music"/>
    <x v="37"/>
    <n v="0"/>
    <n v="0"/>
    <x v="4010"/>
    <d v="2012-07-28T16:00:00"/>
    <x v="3"/>
    <x v="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s v="music"/>
    <x v="37"/>
    <n v="0"/>
    <n v="0"/>
    <x v="4011"/>
    <d v="2012-01-05T23:06:07"/>
    <x v="6"/>
    <x v="0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s v="technology"/>
    <x v="1"/>
    <n v="0"/>
    <n v="0"/>
    <x v="4012"/>
    <d v="2014-07-16T02:33:45"/>
    <x v="2"/>
    <x v="0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s v="technology"/>
    <x v="26"/>
    <n v="0"/>
    <n v="0"/>
    <x v="4013"/>
    <d v="2016-11-25T21:53:03"/>
    <x v="1"/>
    <x v="0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s v="publishing"/>
    <x v="35"/>
    <n v="0"/>
    <n v="0"/>
    <x v="4014"/>
    <d v="2013-06-16T20:47:55"/>
    <x v="0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s v="publishing"/>
    <x v="35"/>
    <n v="0"/>
    <n v="0"/>
    <x v="4015"/>
    <d v="2016-11-26T19:20:13"/>
    <x v="1"/>
    <x v="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s v="theater"/>
    <x v="11"/>
    <n v="0"/>
    <n v="0"/>
    <x v="4016"/>
    <d v="2014-07-03T17:02:44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s v="film &amp; video"/>
    <x v="23"/>
    <n v="0"/>
    <n v="0"/>
    <x v="4017"/>
    <d v="2015-05-06T02:04:03"/>
    <x v="4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s v="music"/>
    <x v="37"/>
    <n v="0"/>
    <n v="0"/>
    <x v="4018"/>
    <d v="2014-08-07T07:00:00"/>
    <x v="2"/>
    <x v="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s v="publishing"/>
    <x v="35"/>
    <n v="0"/>
    <n v="0"/>
    <x v="4019"/>
    <d v="2012-07-21T14:51:00"/>
    <x v="3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s v="publishing"/>
    <x v="35"/>
    <n v="0"/>
    <n v="0"/>
    <x v="4020"/>
    <d v="2011-08-27T18:57:11"/>
    <x v="6"/>
    <x v="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s v="music"/>
    <x v="14"/>
    <n v="0"/>
    <n v="0"/>
    <x v="4021"/>
    <d v="2015-09-09T16:00:00"/>
    <x v="4"/>
    <x v="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s v="photography"/>
    <x v="36"/>
    <n v="0"/>
    <n v="0"/>
    <x v="4022"/>
    <d v="2015-12-21T14:07:17"/>
    <x v="4"/>
    <x v="0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s v="games"/>
    <x v="18"/>
    <n v="0"/>
    <n v="0"/>
    <x v="4023"/>
    <d v="2010-07-31T00:00:0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s v="technology"/>
    <x v="26"/>
    <n v="0"/>
    <n v="0"/>
    <x v="4024"/>
    <d v="2015-06-06T15:12:32"/>
    <x v="4"/>
    <x v="0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s v="technology"/>
    <x v="26"/>
    <n v="0"/>
    <n v="0"/>
    <x v="4025"/>
    <d v="2015-06-25T18:39:56"/>
    <x v="4"/>
    <x v="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s v="theater"/>
    <x v="11"/>
    <n v="0"/>
    <n v="0"/>
    <x v="4026"/>
    <d v="2016-05-23T19:21:05"/>
    <x v="1"/>
    <x v="27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s v="theater"/>
    <x v="11"/>
    <n v="0"/>
    <n v="0"/>
    <x v="4027"/>
    <d v="2016-06-03T11:19:12"/>
    <x v="1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s v="publishing"/>
    <x v="39"/>
    <n v="0"/>
    <n v="0"/>
    <x v="4028"/>
    <d v="2012-06-30T20:00:00"/>
    <x v="3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s v="publishing"/>
    <x v="32"/>
    <n v="0"/>
    <n v="0"/>
    <x v="4029"/>
    <d v="2012-05-21T01:12:06"/>
    <x v="3"/>
    <x v="0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s v="technology"/>
    <x v="1"/>
    <n v="0"/>
    <n v="0"/>
    <x v="4030"/>
    <d v="2014-08-15T14:17:33"/>
    <x v="2"/>
    <x v="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s v="film &amp; video"/>
    <x v="10"/>
    <n v="0"/>
    <n v="0"/>
    <x v="4031"/>
    <d v="2015-08-05T19:46:39"/>
    <x v="4"/>
    <x v="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s v="film &amp; video"/>
    <x v="10"/>
    <n v="0"/>
    <n v="0"/>
    <x v="4032"/>
    <d v="2014-09-05T04:23:35"/>
    <x v="2"/>
    <x v="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s v="film &amp; video"/>
    <x v="23"/>
    <n v="0"/>
    <n v="0"/>
    <x v="4033"/>
    <d v="2012-05-18T20:02:14"/>
    <x v="3"/>
    <x v="0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s v="technology"/>
    <x v="26"/>
    <n v="0"/>
    <n v="0"/>
    <x v="4034"/>
    <d v="2014-08-28T00:50:56"/>
    <x v="2"/>
    <x v="0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s v="music"/>
    <x v="33"/>
    <n v="0"/>
    <n v="0"/>
    <x v="4035"/>
    <d v="2012-08-25T18:19:0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s v="publishing"/>
    <x v="31"/>
    <n v="0"/>
    <n v="0"/>
    <x v="4036"/>
    <d v="2016-05-25T15:29:18"/>
    <x v="1"/>
    <x v="0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s v="publishing"/>
    <x v="35"/>
    <n v="0"/>
    <n v="0"/>
    <x v="4037"/>
    <d v="2014-09-16T11:24:19"/>
    <x v="2"/>
    <x v="0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s v="photography"/>
    <x v="34"/>
    <n v="0"/>
    <n v="0"/>
    <x v="4038"/>
    <d v="2015-04-05T01:30:22"/>
    <x v="4"/>
    <x v="0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s v="photography"/>
    <x v="3"/>
    <n v="0"/>
    <n v="0"/>
    <x v="4039"/>
    <d v="2014-08-25T20:38:08"/>
    <x v="2"/>
    <x v="0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s v="technology"/>
    <x v="26"/>
    <n v="0"/>
    <n v="0"/>
    <x v="4040"/>
    <d v="2015-01-31T00:39:00"/>
    <x v="2"/>
    <x v="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s v="theater"/>
    <x v="11"/>
    <n v="0"/>
    <n v="0"/>
    <x v="4041"/>
    <d v="2014-06-21T11:00:00"/>
    <x v="2"/>
    <x v="3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s v="theater"/>
    <x v="11"/>
    <n v="0"/>
    <n v="0"/>
    <x v="4042"/>
    <d v="2015-04-18T22:30:00"/>
    <x v="4"/>
    <x v="53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s v="theater"/>
    <x v="19"/>
    <n v="0"/>
    <n v="0"/>
    <x v="4043"/>
    <d v="2014-07-06T16:36:32"/>
    <x v="2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s v="theater"/>
    <x v="11"/>
    <n v="0"/>
    <n v="0"/>
    <x v="4044"/>
    <d v="2015-08-14T19:38:00"/>
    <x v="4"/>
    <x v="7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s v="music"/>
    <x v="33"/>
    <n v="0"/>
    <n v="0"/>
    <x v="4045"/>
    <d v="2012-01-18T20:00:00"/>
    <x v="6"/>
    <x v="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s v="film &amp; video"/>
    <x v="21"/>
    <n v="0"/>
    <n v="0"/>
    <x v="4046"/>
    <d v="2016-07-06T00:00:00"/>
    <x v="1"/>
    <x v="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s v="technology"/>
    <x v="1"/>
    <n v="0"/>
    <n v="0"/>
    <x v="4047"/>
    <d v="2014-08-20T00:44:00"/>
    <x v="2"/>
    <x v="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s v="photography"/>
    <x v="34"/>
    <n v="0"/>
    <n v="0"/>
    <x v="4048"/>
    <d v="2014-05-30T15:35:01"/>
    <x v="2"/>
    <x v="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s v="photography"/>
    <x v="34"/>
    <n v="0"/>
    <n v="0"/>
    <x v="4049"/>
    <d v="2015-10-09T23:38:06"/>
    <x v="4"/>
    <x v="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s v="theater"/>
    <x v="11"/>
    <n v="0"/>
    <n v="0"/>
    <x v="4050"/>
    <d v="2016-06-13T04:00:00"/>
    <x v="1"/>
    <x v="23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s v="theater"/>
    <x v="11"/>
    <n v="0"/>
    <n v="0"/>
    <x v="4051"/>
    <d v="2014-07-05T03:59:00"/>
    <x v="2"/>
    <x v="8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s v="theater"/>
    <x v="11"/>
    <n v="0"/>
    <n v="0"/>
    <x v="4052"/>
    <d v="2015-06-16T21:41:54"/>
    <x v="4"/>
    <x v="27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s v="food"/>
    <x v="40"/>
    <n v="0"/>
    <n v="0"/>
    <x v="4053"/>
    <d v="2014-12-13T21:02:41"/>
    <x v="2"/>
    <x v="0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s v="film &amp; video"/>
    <x v="10"/>
    <n v="0"/>
    <n v="0"/>
    <x v="4054"/>
    <d v="2015-02-28T13:45:08"/>
    <x v="4"/>
    <x v="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s v="journalism"/>
    <x v="30"/>
    <n v="0"/>
    <n v="0"/>
    <x v="4055"/>
    <d v="2015-03-13T17:57:36"/>
    <x v="4"/>
    <x v="0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s v="games"/>
    <x v="18"/>
    <n v="0"/>
    <n v="0"/>
    <x v="4056"/>
    <d v="2014-06-15T17:08:07"/>
    <x v="2"/>
    <x v="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s v="film &amp; video"/>
    <x v="10"/>
    <n v="0"/>
    <n v="0"/>
    <x v="4057"/>
    <d v="2017-01-07T00:17:12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s v="film &amp; video"/>
    <x v="10"/>
    <n v="0"/>
    <n v="0"/>
    <x v="4058"/>
    <d v="2014-11-28T23:26:06"/>
    <x v="2"/>
    <x v="0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s v="film &amp; video"/>
    <x v="23"/>
    <n v="0"/>
    <n v="0"/>
    <x v="4059"/>
    <d v="2013-07-31T08:41:53"/>
    <x v="0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s v="film &amp; video"/>
    <x v="23"/>
    <n v="0"/>
    <n v="0"/>
    <x v="4060"/>
    <d v="2012-08-22T23:14:45"/>
    <x v="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s v="music"/>
    <x v="12"/>
    <n v="0"/>
    <n v="0"/>
    <x v="4061"/>
    <d v="2012-05-27T23:00:55"/>
    <x v="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s v="journalism"/>
    <x v="30"/>
    <n v="0"/>
    <n v="0"/>
    <x v="4062"/>
    <d v="2016-08-31T00:44:22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s v="publishing"/>
    <x v="31"/>
    <n v="0"/>
    <n v="0"/>
    <x v="4063"/>
    <d v="2015-08-24T09:22:00"/>
    <x v="4"/>
    <x v="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s v="photography"/>
    <x v="38"/>
    <n v="0"/>
    <n v="0"/>
    <x v="4064"/>
    <d v="2015-04-01T00:18:00"/>
    <x v="4"/>
    <x v="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s v="music"/>
    <x v="14"/>
    <n v="0"/>
    <n v="0"/>
    <x v="4065"/>
    <d v="2015-06-11T15:00:00"/>
    <x v="4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s v="technology"/>
    <x v="26"/>
    <n v="0"/>
    <n v="0"/>
    <x v="4066"/>
    <d v="2015-04-21T16:13:42"/>
    <x v="4"/>
    <x v="0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s v="technology"/>
    <x v="26"/>
    <n v="0"/>
    <n v="0"/>
    <x v="4067"/>
    <d v="2016-01-17T23:00:00"/>
    <x v="4"/>
    <x v="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s v="food"/>
    <x v="29"/>
    <n v="0"/>
    <n v="0"/>
    <x v="4068"/>
    <d v="2014-08-10T21:13:07"/>
    <x v="2"/>
    <x v="0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s v="theater"/>
    <x v="11"/>
    <n v="0"/>
    <n v="0"/>
    <x v="4069"/>
    <d v="2014-12-05T11:28:00"/>
    <x v="2"/>
    <x v="5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s v="theater"/>
    <x v="11"/>
    <n v="0"/>
    <n v="0"/>
    <x v="4070"/>
    <d v="2014-08-24T07:00:00"/>
    <x v="2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s v="publishing"/>
    <x v="31"/>
    <n v="0"/>
    <n v="0"/>
    <x v="4071"/>
    <d v="2016-04-21T10:44:38"/>
    <x v="1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s v="technology"/>
    <x v="1"/>
    <n v="0"/>
    <n v="0"/>
    <x v="4072"/>
    <d v="2016-06-30T18:45:06"/>
    <x v="1"/>
    <x v="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s v="technology"/>
    <x v="26"/>
    <n v="0"/>
    <n v="0"/>
    <x v="4073"/>
    <d v="2015-03-24T20:11:45"/>
    <x v="4"/>
    <x v="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s v="photography"/>
    <x v="38"/>
    <n v="0"/>
    <n v="0"/>
    <x v="4074"/>
    <d v="2015-09-17T17:00:00"/>
    <x v="4"/>
    <x v="0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s v="theater"/>
    <x v="11"/>
    <n v="0"/>
    <n v="0"/>
    <x v="4075"/>
    <d v="2017-04-09T08:35:56"/>
    <x v="5"/>
    <x v="42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s v="theater"/>
    <x v="11"/>
    <n v="0"/>
    <n v="0"/>
    <x v="4076"/>
    <d v="2014-10-21T19:51:00"/>
    <x v="2"/>
    <x v="3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s v="theater"/>
    <x v="11"/>
    <n v="0"/>
    <n v="0"/>
    <x v="4077"/>
    <d v="2016-07-13T20:48:18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s v="theater"/>
    <x v="19"/>
    <n v="0"/>
    <n v="0"/>
    <x v="4078"/>
    <d v="2015-01-24T01:00:00"/>
    <x v="4"/>
    <x v="0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s v="film &amp; video"/>
    <x v="21"/>
    <n v="0"/>
    <n v="0"/>
    <x v="4079"/>
    <d v="2014-06-16T20:16:00"/>
    <x v="2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s v="theater"/>
    <x v="11"/>
    <n v="0"/>
    <n v="0"/>
    <x v="4080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s v="theater"/>
    <x v="11"/>
    <n v="0"/>
    <n v="0"/>
    <x v="4081"/>
    <d v="2015-05-02T13:04:09"/>
    <x v="4"/>
    <x v="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s v="film &amp; video"/>
    <x v="23"/>
    <n v="0"/>
    <n v="0"/>
    <x v="4082"/>
    <d v="2013-06-02T20:19:27"/>
    <x v="0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s v="games"/>
    <x v="18"/>
    <n v="0"/>
    <n v="0"/>
    <x v="4083"/>
    <d v="2014-08-08T21:53:24"/>
    <x v="2"/>
    <x v="0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s v="theater"/>
    <x v="11"/>
    <n v="0"/>
    <n v="0"/>
    <x v="4084"/>
    <d v="2016-04-21T02:23:43"/>
    <x v="1"/>
    <x v="27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s v="photography"/>
    <x v="34"/>
    <n v="0"/>
    <n v="0"/>
    <x v="4085"/>
    <d v="2015-01-31T20:12:00"/>
    <x v="4"/>
    <x v="0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s v="technology"/>
    <x v="26"/>
    <n v="0"/>
    <n v="0"/>
    <x v="4086"/>
    <d v="2015-09-25T02:55:59"/>
    <x v="4"/>
    <x v="0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s v="music"/>
    <x v="33"/>
    <n v="0"/>
    <n v="0"/>
    <x v="4087"/>
    <d v="2012-04-09T04:42:49"/>
    <x v="3"/>
    <x v="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s v="journalism"/>
    <x v="30"/>
    <n v="0"/>
    <n v="0"/>
    <x v="4088"/>
    <d v="2014-08-27T00:20:25"/>
    <x v="2"/>
    <x v="0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s v="games"/>
    <x v="28"/>
    <n v="0"/>
    <n v="0"/>
    <x v="4089"/>
    <d v="2015-07-09T16:47:30"/>
    <x v="4"/>
    <x v="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s v="photography"/>
    <x v="34"/>
    <n v="0"/>
    <n v="0"/>
    <x v="4090"/>
    <d v="2016-04-08T11:56:16"/>
    <x v="1"/>
    <x v="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s v="theater"/>
    <x v="19"/>
    <n v="0"/>
    <n v="0"/>
    <x v="4091"/>
    <d v="2015-07-17T16:14:00"/>
    <x v="4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s v="theater"/>
    <x v="11"/>
    <n v="0"/>
    <n v="0"/>
    <x v="4092"/>
    <d v="2014-05-09T06:53:00"/>
    <x v="2"/>
    <x v="5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s v="theater"/>
    <x v="11"/>
    <n v="0"/>
    <n v="0"/>
    <x v="4093"/>
    <d v="2015-11-29T13:56:44"/>
    <x v="4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s v="film &amp; video"/>
    <x v="23"/>
    <n v="0"/>
    <n v="0"/>
    <x v="4094"/>
    <d v="2014-10-17T18:16:58"/>
    <x v="2"/>
    <x v="0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s v="film &amp; video"/>
    <x v="23"/>
    <n v="0"/>
    <n v="0"/>
    <x v="4095"/>
    <d v="2013-11-02T19:03:16"/>
    <x v="0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s v="technology"/>
    <x v="26"/>
    <n v="0"/>
    <n v="0"/>
    <x v="4096"/>
    <d v="2015-08-02T00:18:24"/>
    <x v="4"/>
    <x v="0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s v="technology"/>
    <x v="26"/>
    <n v="0"/>
    <n v="0"/>
    <x v="4097"/>
    <d v="2015-12-09T19:26:43"/>
    <x v="4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s v="theater"/>
    <x v="9"/>
    <n v="0"/>
    <n v="0"/>
    <x v="4098"/>
    <d v="2015-03-02T01:04:00"/>
    <x v="4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s v="theater"/>
    <x v="11"/>
    <n v="0"/>
    <n v="0"/>
    <x v="4099"/>
    <d v="2014-11-20T22:58:45"/>
    <x v="2"/>
    <x v="24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s v="games"/>
    <x v="28"/>
    <n v="0"/>
    <n v="0"/>
    <x v="4100"/>
    <d v="2014-06-16T06:50:05"/>
    <x v="2"/>
    <x v="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s v="theater"/>
    <x v="11"/>
    <n v="0"/>
    <n v="0"/>
    <x v="4101"/>
    <d v="2014-10-25T02:59:50"/>
    <x v="2"/>
    <x v="28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s v="technology"/>
    <x v="26"/>
    <n v="0"/>
    <n v="0"/>
    <x v="4102"/>
    <d v="2015-11-22T20:48:56"/>
    <x v="4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s v="theater"/>
    <x v="11"/>
    <n v="0"/>
    <n v="0"/>
    <x v="4103"/>
    <d v="2017-01-27T18:54:02"/>
    <x v="1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s v="film &amp; video"/>
    <x v="10"/>
    <n v="0"/>
    <n v="0"/>
    <x v="4104"/>
    <d v="2016-04-08T22:04:14"/>
    <x v="1"/>
    <x v="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s v="technology"/>
    <x v="26"/>
    <n v="0"/>
    <n v="0"/>
    <x v="4105"/>
    <d v="2016-04-30T22:00:00"/>
    <x v="1"/>
    <x v="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s v="theater"/>
    <x v="11"/>
    <n v="0"/>
    <n v="0"/>
    <x v="4106"/>
    <d v="2017-04-03T15:30:07"/>
    <x v="5"/>
    <x v="11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s v="technology"/>
    <x v="26"/>
    <n v="0"/>
    <n v="0"/>
    <x v="4107"/>
    <d v="2015-10-26T22:25:56"/>
    <x v="4"/>
    <x v="0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s v="games"/>
    <x v="18"/>
    <n v="0"/>
    <n v="0"/>
    <x v="4108"/>
    <d v="2015-11-17T19:04:53"/>
    <x v="4"/>
    <x v="0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s v="games"/>
    <x v="28"/>
    <n v="0"/>
    <n v="0"/>
    <x v="4109"/>
    <d v="2015-03-01T00:42:05"/>
    <x v="4"/>
    <x v="0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s v="journalism"/>
    <x v="30"/>
    <n v="0"/>
    <n v="0"/>
    <x v="4110"/>
    <d v="2014-07-31T01:26:32"/>
    <x v="2"/>
    <x v="0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s v="photography"/>
    <x v="34"/>
    <n v="0"/>
    <n v="0"/>
    <x v="4111"/>
    <d v="2015-03-28T00:44:45"/>
    <x v="4"/>
    <x v="0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s v="photography"/>
    <x v="38"/>
    <n v="0"/>
    <n v="0"/>
    <x v="4112"/>
    <d v="2017-02-23T10:14:42"/>
    <x v="5"/>
    <x v="0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s v="food"/>
    <x v="29"/>
    <n v="0"/>
    <n v="0"/>
    <x v="4113"/>
    <d v="2014-08-08T21:31:03"/>
    <x v="2"/>
    <x v="0"/>
  </r>
  <r>
    <m/>
    <m/>
    <m/>
    <x v="445"/>
    <m/>
    <x v="4"/>
    <m/>
    <m/>
    <m/>
    <m/>
    <m/>
    <m/>
    <m/>
    <m/>
    <m/>
    <x v="41"/>
    <m/>
    <m/>
    <x v="4114"/>
    <d v="1970-01-01T00:00:00"/>
    <x v="9"/>
    <x v="0"/>
  </r>
  <r>
    <m/>
    <m/>
    <m/>
    <x v="445"/>
    <m/>
    <x v="4"/>
    <m/>
    <m/>
    <m/>
    <m/>
    <m/>
    <m/>
    <m/>
    <m/>
    <m/>
    <x v="41"/>
    <m/>
    <m/>
    <x v="4115"/>
    <m/>
    <x v="1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7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x v="0"/>
    <x v="0"/>
    <n v="7814"/>
    <n v="88.6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x v="0"/>
    <x v="1"/>
    <n v="21535"/>
    <n v="1389.36"/>
    <x v="1"/>
    <d v="2017-01-24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x v="0"/>
    <x v="0"/>
    <n v="263"/>
    <n v="272.36"/>
    <x v="2"/>
    <d v="2013-11-15T04:00:00"/>
    <x v="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x v="0"/>
    <x v="0"/>
    <n v="543"/>
    <n v="116.35"/>
    <x v="3"/>
    <d v="2014-07-23T21:08:09"/>
    <x v="2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x v="0"/>
    <x v="0"/>
    <n v="800"/>
    <n v="188.51"/>
    <x v="4"/>
    <d v="2016-06-06T17:02:00"/>
    <x v="1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x v="0"/>
    <x v="0"/>
    <n v="495"/>
    <n v="173.58"/>
    <x v="5"/>
    <d v="2016-07-08T23:03:34"/>
    <x v="1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x v="1"/>
    <x v="2"/>
    <n v="1182"/>
    <n v="29.19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x v="0"/>
    <x v="0"/>
    <n v="1027"/>
    <n v="1323.25"/>
    <x v="7"/>
    <d v="2012-06-12T07:00:00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x v="0"/>
    <x v="0"/>
    <n v="257"/>
    <n v="247.94"/>
    <x v="8"/>
    <d v="2016-08-06T07:00:00"/>
    <x v="1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x v="0"/>
    <x v="0"/>
    <n v="191"/>
    <n v="86.16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x v="2"/>
    <x v="3"/>
    <n v="157"/>
    <n v="849.67"/>
    <x v="10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x v="0"/>
    <x v="0"/>
    <n v="820"/>
    <n v="422.02"/>
    <x v="11"/>
    <d v="2016-01-11T23:00:00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x v="0"/>
    <x v="0"/>
    <n v="317"/>
    <n v="259.25"/>
    <x v="12"/>
    <d v="2016-06-28T15:45:23"/>
    <x v="1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x v="0"/>
    <x v="0"/>
    <n v="699"/>
    <n v="842.11"/>
    <x v="13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x v="0"/>
    <x v="0"/>
    <n v="348"/>
    <n v="511.79"/>
    <x v="14"/>
    <d v="2015-07-12T06:02:38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x v="0"/>
    <x v="4"/>
    <n v="34"/>
    <n v="223.58"/>
    <x v="15"/>
    <d v="2016-12-21T07:59:00"/>
    <x v="1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x v="0"/>
    <x v="0"/>
    <n v="126"/>
    <n v="64.569999999999993"/>
    <x v="16"/>
    <d v="2014-05-15T06:58:51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x v="0"/>
    <x v="0"/>
    <n v="788"/>
    <n v="176.2"/>
    <x v="17"/>
    <d v="2014-05-01T14:01:30"/>
    <x v="2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x v="0"/>
    <x v="4"/>
    <n v="2791"/>
    <n v="83.8"/>
    <x v="18"/>
    <d v="2017-01-02T22:59:00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x v="0"/>
    <x v="0"/>
    <n v="387"/>
    <n v="593.94000000000005"/>
    <x v="19"/>
    <d v="2015-05-07T06:58:00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x v="0"/>
    <x v="1"/>
    <n v="1460"/>
    <n v="134.36000000000001"/>
    <x v="20"/>
    <d v="2015-08-19T15:37:54"/>
    <x v="4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x v="3"/>
    <x v="5"/>
    <n v="951"/>
    <n v="65.89"/>
    <x v="21"/>
    <d v="2015-02-28T14:00:59"/>
    <x v="4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x v="3"/>
    <x v="5"/>
    <n v="975"/>
    <n v="426.93"/>
    <x v="22"/>
    <d v="2016-12-03T01:07:53"/>
    <x v="1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x v="0"/>
    <x v="0"/>
    <n v="260"/>
    <n v="180.75"/>
    <x v="23"/>
    <d v="2016-04-22T06:32:52"/>
    <x v="1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x v="0"/>
    <x v="0"/>
    <n v="115"/>
    <n v="282.66000000000003"/>
    <x v="24"/>
    <d v="2015-11-19T04:59:00"/>
    <x v="4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x v="0"/>
    <x v="0"/>
    <n v="382"/>
    <n v="128.38999999999999"/>
    <x v="25"/>
    <d v="2015-06-12T20:00:00"/>
    <x v="4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x v="0"/>
    <x v="0"/>
    <n v="207"/>
    <n v="136.63999999999999"/>
    <x v="26"/>
    <d v="2014-08-14T12:58:18"/>
    <x v="2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x v="0"/>
    <x v="6"/>
    <n v="53"/>
    <n v="2928.93"/>
    <x v="27"/>
    <d v="2017-02-10T06:28:53"/>
    <x v="5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x v="3"/>
    <x v="5"/>
    <n v="1015"/>
    <n v="56.97"/>
    <x v="28"/>
    <d v="2015-04-03T03:59:00"/>
    <x v="4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x v="0"/>
    <x v="0"/>
    <n v="402"/>
    <n v="245.02"/>
    <x v="29"/>
    <d v="2015-12-19T07:59:00"/>
    <x v="4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x v="3"/>
    <x v="5"/>
    <n v="945"/>
    <n v="164.8"/>
    <x v="30"/>
    <d v="2014-09-21T19:00:1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x v="0"/>
    <x v="0"/>
    <n v="485"/>
    <n v="108.97"/>
    <x v="31"/>
    <d v="2016-09-22T17:00:21"/>
    <x v="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x v="4"/>
    <x v="7"/>
    <n v="526"/>
    <n v="54.88"/>
    <x v="32"/>
    <d v="2014-08-26T22:00:40"/>
    <x v="2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x v="3"/>
    <x v="5"/>
    <n v="720"/>
    <n v="107.82"/>
    <x v="33"/>
    <d v="2017-01-10T21:59:00"/>
    <x v="1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x v="0"/>
    <x v="0"/>
    <n v="355"/>
    <n v="91.21"/>
    <x v="34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x v="0"/>
    <x v="0"/>
    <n v="353"/>
    <n v="326.29000000000002"/>
    <x v="35"/>
    <d v="2016-02-20T02:00:53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x v="0"/>
    <x v="0"/>
    <n v="294"/>
    <n v="483.34"/>
    <x v="36"/>
    <d v="2015-04-18T21:10:05"/>
    <x v="4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x v="5"/>
    <x v="8"/>
    <n v="114"/>
    <n v="161.26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x v="0"/>
    <x v="0"/>
    <n v="1705"/>
    <n v="68.819999999999993"/>
    <x v="38"/>
    <d v="2016-08-11T06:28:36"/>
    <x v="1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x v="0"/>
    <x v="0"/>
    <n v="136"/>
    <n v="449.26"/>
    <x v="39"/>
    <d v="2016-12-01T04:59:00"/>
    <x v="1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x v="6"/>
    <x v="9"/>
    <n v="147"/>
    <n v="155.24"/>
    <x v="40"/>
    <d v="2014-11-11T16:10:36"/>
    <x v="2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x v="5"/>
    <x v="8"/>
    <n v="113"/>
    <n v="147.16999999999999"/>
    <x v="41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x v="0"/>
    <x v="0"/>
    <n v="211"/>
    <n v="262.16000000000003"/>
    <x v="42"/>
    <d v="2015-12-19T01:00:00"/>
    <x v="4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x v="0"/>
    <x v="0"/>
    <n v="1678"/>
    <n v="20.47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x v="0"/>
    <x v="0"/>
    <n v="399"/>
    <n v="577.28"/>
    <x v="44"/>
    <d v="2012-05-23T19:00:00"/>
    <x v="3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x v="0"/>
    <x v="0"/>
    <n v="161"/>
    <n v="457.39"/>
    <x v="45"/>
    <d v="2015-06-11T10:05:53"/>
    <x v="4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x v="0"/>
    <x v="0"/>
    <n v="201"/>
    <n v="220.74"/>
    <x v="46"/>
    <d v="2015-06-11T04:25: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x v="6"/>
    <x v="9"/>
    <n v="102"/>
    <n v="108"/>
    <x v="47"/>
    <d v="2015-12-24T15:41:24"/>
    <x v="4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x v="0"/>
    <x v="0"/>
    <n v="153"/>
    <n v="324.69"/>
    <x v="48"/>
    <d v="2015-05-08T16:01:58"/>
    <x v="4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x v="0"/>
    <x v="0"/>
    <n v="305"/>
    <n v="383.36"/>
    <x v="49"/>
    <d v="2016-11-23T08:45:43"/>
    <x v="1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x v="5"/>
    <x v="10"/>
    <n v="51"/>
    <n v="117.68"/>
    <x v="50"/>
    <d v="2016-08-04T14:00:03"/>
    <x v="1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x v="0"/>
    <x v="1"/>
    <n v="75"/>
    <n v="932.31"/>
    <x v="51"/>
    <d v="2015-10-30T14:59:43"/>
    <x v="4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x v="5"/>
    <x v="8"/>
    <n v="147"/>
    <n v="92.25"/>
    <x v="52"/>
    <d v="2017-02-22T04:43:42"/>
    <x v="5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x v="0"/>
    <x v="0"/>
    <n v="285"/>
    <n v="279.38"/>
    <x v="53"/>
    <d v="2016-12-03T15:05:15"/>
    <x v="1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x v="5"/>
    <x v="8"/>
    <n v="109"/>
    <n v="56.34"/>
    <x v="54"/>
    <d v="2014-05-09T21:00:00"/>
    <x v="2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x v="1"/>
    <x v="2"/>
    <n v="456"/>
    <n v="52.62"/>
    <x v="55"/>
    <d v="2012-03-22T03:00:00"/>
    <x v="3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x v="3"/>
    <x v="5"/>
    <n v="1360"/>
    <n v="53.87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x v="3"/>
    <x v="5"/>
    <n v="1081"/>
    <n v="40.07"/>
    <x v="57"/>
    <d v="2016-12-15T23:00:00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x v="0"/>
    <x v="0"/>
    <n v="148"/>
    <n v="91.83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x v="0"/>
    <x v="0"/>
    <n v="125"/>
    <n v="385.04"/>
    <x v="59"/>
    <d v="2016-06-11T13:39:32"/>
    <x v="1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x v="0"/>
    <x v="0"/>
    <n v="248"/>
    <n v="408.98"/>
    <x v="60"/>
    <d v="2014-12-03T13:00:45"/>
    <x v="2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x v="5"/>
    <x v="8"/>
    <n v="182"/>
    <n v="81.75"/>
    <x v="61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x v="0"/>
    <x v="0"/>
    <n v="120"/>
    <n v="223.1"/>
    <x v="62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x v="0"/>
    <x v="0"/>
    <n v="234"/>
    <n v="331.1"/>
    <x v="63"/>
    <d v="2014-07-10T14:31:03"/>
    <x v="2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x v="5"/>
    <x v="8"/>
    <n v="156"/>
    <n v="54.75"/>
    <x v="64"/>
    <d v="2014-05-30T14:10:35"/>
    <x v="2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x v="0"/>
    <x v="0"/>
    <n v="579"/>
    <n v="61.38"/>
    <x v="65"/>
    <d v="2016-08-05T19:01:08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x v="0"/>
    <x v="1"/>
    <n v="58"/>
    <n v="343.15"/>
    <x v="66"/>
    <d v="2016-12-08T04:59:00"/>
    <x v="1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x v="0"/>
    <x v="0"/>
    <n v="115"/>
    <n v="566.39"/>
    <x v="67"/>
    <d v="2016-03-24T08:11:38"/>
    <x v="1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x v="5"/>
    <x v="8"/>
    <n v="113"/>
    <n v="203.63"/>
    <x v="68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x v="6"/>
    <x v="9"/>
    <n v="113"/>
    <n v="89.31"/>
    <x v="69"/>
    <d v="2016-11-01T03:59:00"/>
    <x v="1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x v="0"/>
    <x v="0"/>
    <n v="1105"/>
    <n v="67.69"/>
    <x v="70"/>
    <d v="2012-10-06T03:59:0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x v="0"/>
    <x v="4"/>
    <n v="1379"/>
    <n v="31.82"/>
    <x v="71"/>
    <d v="2012-09-13T10:07:02"/>
    <x v="3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x v="0"/>
    <x v="0"/>
    <n v="217"/>
    <n v="78.83"/>
    <x v="72"/>
    <d v="2017-01-23T17:05:43"/>
    <x v="1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x v="0"/>
    <x v="4"/>
    <n v="107"/>
    <n v="60.97"/>
    <x v="73"/>
    <d v="2016-06-17T12:59:50"/>
    <x v="1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x v="0"/>
    <x v="1"/>
    <n v="82"/>
    <n v="120.39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x v="0"/>
    <x v="4"/>
    <n v="304"/>
    <n v="157.29"/>
    <x v="75"/>
    <d v="2012-07-15T05:42:31"/>
    <x v="3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x v="0"/>
    <x v="0"/>
    <n v="212"/>
    <n v="127.36"/>
    <x v="76"/>
    <d v="2016-11-07T11:05:37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x v="0"/>
    <x v="1"/>
    <n v="141"/>
    <n v="95.83"/>
    <x v="77"/>
    <d v="2015-08-20T14:50:40"/>
    <x v="4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x v="3"/>
    <x v="5"/>
    <n v="2647"/>
    <n v="53.48"/>
    <x v="78"/>
    <d v="2014-02-21T18:00:00"/>
    <x v="2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x v="0"/>
    <x v="0"/>
    <n v="106"/>
    <n v="261.75"/>
    <x v="79"/>
    <d v="2016-04-22T13:55:11"/>
    <x v="1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x v="4"/>
    <x v="7"/>
    <n v="521"/>
    <n v="48.1"/>
    <x v="80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x v="0"/>
    <x v="0"/>
    <n v="103"/>
    <n v="227.85"/>
    <x v="81"/>
    <d v="2015-04-17T00:00:00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x v="6"/>
    <x v="11"/>
    <n v="101"/>
    <n v="1008.24"/>
    <x v="82"/>
    <d v="2015-05-22T17:03:29"/>
    <x v="4"/>
    <x v="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x v="0"/>
    <x v="0"/>
    <n v="1436"/>
    <n v="74.11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x v="6"/>
    <x v="11"/>
    <n v="100"/>
    <n v="179.28"/>
    <x v="84"/>
    <d v="2014-05-05T06:38:31"/>
    <x v="2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x v="5"/>
    <x v="8"/>
    <n v="132"/>
    <n v="105.05"/>
    <x v="85"/>
    <d v="2015-04-08T17:42:49"/>
    <x v="4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x v="0"/>
    <x v="1"/>
    <n v="56"/>
    <n v="790.84"/>
    <x v="86"/>
    <d v="2016-02-25T07:25:01"/>
    <x v="1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x v="0"/>
    <x v="0"/>
    <n v="201"/>
    <n v="51.31"/>
    <x v="87"/>
    <d v="2011-04-22T04:21:13"/>
    <x v="6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x v="0"/>
    <x v="0"/>
    <n v="320"/>
    <n v="55.28"/>
    <x v="88"/>
    <d v="2016-08-18T23:54:51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x v="0"/>
    <x v="4"/>
    <n v="144"/>
    <n v="74.64"/>
    <x v="89"/>
    <d v="2015-10-11T01:00:00"/>
    <x v="4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x v="3"/>
    <x v="5"/>
    <n v="1857"/>
    <n v="149.03"/>
    <x v="90"/>
    <d v="2013-03-26T08:23:59"/>
    <x v="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x v="6"/>
    <x v="9"/>
    <n v="154"/>
    <n v="84.87"/>
    <x v="91"/>
    <d v="2014-08-09T02:00:00"/>
    <x v="2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x v="0"/>
    <x v="0"/>
    <n v="922"/>
    <n v="192.39"/>
    <x v="92"/>
    <d v="2013-03-09T21:08:19"/>
    <x v="0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x v="2"/>
    <x v="3"/>
    <n v="166"/>
    <n v="97.73"/>
    <x v="93"/>
    <d v="2015-07-08T14:00:23"/>
    <x v="4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x v="5"/>
    <x v="8"/>
    <n v="101"/>
    <n v="589.95000000000005"/>
    <x v="94"/>
    <d v="2012-01-07T18:35:09"/>
    <x v="6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x v="6"/>
    <x v="9"/>
    <n v="68"/>
    <n v="244.8"/>
    <x v="95"/>
    <d v="2016-07-09T23:49:58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x v="0"/>
    <x v="1"/>
    <n v="85"/>
    <n v="379.23"/>
    <x v="96"/>
    <d v="2014-12-17T20:43:48"/>
    <x v="2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x v="0"/>
    <x v="0"/>
    <n v="118"/>
    <n v="2500.9699999999998"/>
    <x v="97"/>
    <d v="2014-12-21T08:42:21"/>
    <x v="2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x v="5"/>
    <x v="8"/>
    <n v="214"/>
    <n v="144.69"/>
    <x v="98"/>
    <d v="2015-08-15T06:00:00"/>
    <x v="4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x v="0"/>
    <x v="1"/>
    <n v="32"/>
    <n v="800.7"/>
    <x v="99"/>
    <d v="2016-11-30T20:15:1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x v="0"/>
    <x v="0"/>
    <n v="199"/>
    <n v="51.21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x v="7"/>
    <x v="12"/>
    <n v="429"/>
    <n v="64.819999999999993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x v="0"/>
    <x v="0"/>
    <n v="111"/>
    <n v="226.21"/>
    <x v="102"/>
    <d v="2016-05-07T13:57:12"/>
    <x v="1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x v="5"/>
    <x v="8"/>
    <n v="104"/>
    <n v="156.05000000000001"/>
    <x v="103"/>
    <d v="2015-11-01T04:00:00"/>
    <x v="4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x v="7"/>
    <x v="13"/>
    <n v="110"/>
    <n v="71.849999999999994"/>
    <x v="104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x v="0"/>
    <x v="0"/>
    <n v="153"/>
    <n v="138.49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x v="5"/>
    <x v="8"/>
    <n v="102"/>
    <n v="154.41999999999999"/>
    <x v="106"/>
    <d v="2011-10-29T03:59:00"/>
    <x v="6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x v="3"/>
    <x v="5"/>
    <n v="381"/>
    <n v="188.38"/>
    <x v="107"/>
    <d v="2014-12-21T01:00:00"/>
    <x v="2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x v="0"/>
    <x v="0"/>
    <n v="304"/>
    <n v="143.21"/>
    <x v="108"/>
    <d v="2016-12-15T05:00:00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x v="0"/>
    <x v="0"/>
    <n v="375"/>
    <n v="186.81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x v="0"/>
    <x v="1"/>
    <n v="300"/>
    <n v="73.489999999999995"/>
    <x v="110"/>
    <d v="2014-10-29T01:00:00"/>
    <x v="2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x v="0"/>
    <x v="0"/>
    <n v="226"/>
    <n v="118.61"/>
    <x v="111"/>
    <d v="2012-11-29T23:54:5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x v="0"/>
    <x v="0"/>
    <n v="370"/>
    <n v="182.78"/>
    <x v="112"/>
    <d v="2014-05-01T15:55:29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x v="0"/>
    <x v="0"/>
    <n v="246"/>
    <n v="161.88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x v="4"/>
    <x v="7"/>
    <n v="294"/>
    <n v="66.62"/>
    <x v="114"/>
    <d v="2016-12-19T07:59:00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x v="0"/>
    <x v="1"/>
    <n v="65"/>
    <n v="201.6"/>
    <x v="115"/>
    <d v="2014-12-04T10:58:54"/>
    <x v="2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x v="5"/>
    <x v="8"/>
    <n v="110"/>
    <n v="75.44"/>
    <x v="116"/>
    <d v="2015-05-23T21:23:39"/>
    <x v="4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x v="0"/>
    <x v="0"/>
    <n v="198"/>
    <n v="101.86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x v="3"/>
    <x v="5"/>
    <n v="452"/>
    <n v="75.650000000000006"/>
    <x v="118"/>
    <d v="2016-11-21T04:59:00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x v="5"/>
    <x v="8"/>
    <n v="133"/>
    <n v="100.08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x v="0"/>
    <x v="0"/>
    <n v="102"/>
    <n v="147.68"/>
    <x v="120"/>
    <d v="2015-08-13T08:46:49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x v="7"/>
    <x v="14"/>
    <n v="101"/>
    <n v="74.58"/>
    <x v="121"/>
    <d v="2017-03-29T02:00:00"/>
    <x v="5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x v="2"/>
    <x v="3"/>
    <n v="145"/>
    <n v="88.26"/>
    <x v="122"/>
    <d v="2016-05-02T03:59:00"/>
    <x v="1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x v="2"/>
    <x v="3"/>
    <n v="130"/>
    <n v="358.97"/>
    <x v="123"/>
    <d v="2015-09-02T22:49:0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x v="0"/>
    <x v="0"/>
    <n v="128"/>
    <n v="244.12"/>
    <x v="124"/>
    <d v="2016-01-02T23:19:51"/>
    <x v="4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x v="3"/>
    <x v="5"/>
    <n v="353"/>
    <n v="64.63"/>
    <x v="125"/>
    <d v="2014-11-12T07:59:00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x v="5"/>
    <x v="8"/>
    <n v="109"/>
    <n v="103.52"/>
    <x v="126"/>
    <d v="2015-11-19T20:00:19"/>
    <x v="4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x v="2"/>
    <x v="3"/>
    <n v="139"/>
    <n v="133.74"/>
    <x v="127"/>
    <d v="2014-10-17T19:55:39"/>
    <x v="2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x v="6"/>
    <x v="9"/>
    <n v="172"/>
    <n v="153.52000000000001"/>
    <x v="128"/>
    <d v="2015-05-26T21:54:00"/>
    <x v="4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x v="0"/>
    <x v="0"/>
    <n v="120"/>
    <n v="118.45"/>
    <x v="129"/>
    <d v="2015-01-09T01:00:00"/>
    <x v="2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x v="0"/>
    <x v="0"/>
    <n v="120"/>
    <n v="80.989999999999995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x v="7"/>
    <x v="15"/>
    <n v="200"/>
    <n v="118.2"/>
    <x v="131"/>
    <d v="2014-09-06T15:25:31"/>
    <x v="2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x v="1"/>
    <x v="2"/>
    <n v="117"/>
    <n v="92.16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x v="0"/>
    <x v="0"/>
    <n v="145"/>
    <n v="511.65"/>
    <x v="133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x v="0"/>
    <x v="0"/>
    <n v="116"/>
    <n v="307.2"/>
    <x v="134"/>
    <d v="2015-06-05T21:00:0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x v="5"/>
    <x v="8"/>
    <n v="191"/>
    <n v="83.35"/>
    <x v="135"/>
    <d v="2011-06-18T01:14:26"/>
    <x v="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x v="0"/>
    <x v="1"/>
    <n v="23"/>
    <n v="161.12"/>
    <x v="136"/>
    <d v="2015-11-21T17:12:15"/>
    <x v="4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x v="3"/>
    <x v="5"/>
    <n v="283"/>
    <n v="42.63"/>
    <x v="137"/>
    <d v="2016-12-10T00:00:04"/>
    <x v="1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x v="0"/>
    <x v="0"/>
    <n v="1132"/>
    <n v="80.73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x v="0"/>
    <x v="0"/>
    <n v="281"/>
    <n v="201.96"/>
    <x v="139"/>
    <d v="2016-10-02T06:41:24"/>
    <x v="1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x v="6"/>
    <x v="11"/>
    <n v="160"/>
    <n v="60.3"/>
    <x v="140"/>
    <d v="2014-11-26T07:59:00"/>
    <x v="2"/>
    <x v="3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x v="5"/>
    <x v="8"/>
    <n v="110"/>
    <n v="157.33000000000001"/>
    <x v="141"/>
    <d v="2013-10-10T17:00:52"/>
    <x v="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x v="5"/>
    <x v="8"/>
    <n v="100"/>
    <n v="169.85"/>
    <x v="142"/>
    <d v="2016-04-29T18:44:25"/>
    <x v="1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x v="5"/>
    <x v="16"/>
    <n v="123"/>
    <n v="190.55"/>
    <x v="143"/>
    <d v="2015-12-19T20:01:19"/>
    <x v="4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x v="1"/>
    <x v="17"/>
    <n v="114"/>
    <n v="234.81"/>
    <x v="144"/>
    <d v="2014-12-04T00:39:00"/>
    <x v="2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x v="0"/>
    <x v="0"/>
    <n v="108"/>
    <n v="451.84"/>
    <x v="145"/>
    <d v="2015-04-10T05:32:54"/>
    <x v="4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x v="3"/>
    <x v="5"/>
    <n v="537"/>
    <n v="61.2"/>
    <x v="146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x v="0"/>
    <x v="1"/>
    <n v="79"/>
    <n v="117.7"/>
    <x v="147"/>
    <d v="2017-01-01T15:55:27"/>
    <x v="1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x v="3"/>
    <x v="5"/>
    <n v="133"/>
    <n v="81.650000000000006"/>
    <x v="148"/>
    <d v="2015-11-14T13:20:00"/>
    <x v="4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x v="0"/>
    <x v="0"/>
    <n v="106"/>
    <n v="56.2"/>
    <x v="149"/>
    <d v="2014-07-10T10:09:11"/>
    <x v="2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x v="6"/>
    <x v="9"/>
    <n v="131"/>
    <n v="164.3"/>
    <x v="150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x v="5"/>
    <x v="8"/>
    <n v="104"/>
    <n v="70.92"/>
    <x v="151"/>
    <d v="2016-12-20T04:30:33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x v="5"/>
    <x v="8"/>
    <n v="104"/>
    <n v="711.04"/>
    <x v="152"/>
    <d v="2011-08-07T20:12:50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x v="5"/>
    <x v="8"/>
    <n v="103"/>
    <n v="115.45"/>
    <x v="153"/>
    <d v="2012-06-26T04:03:13"/>
    <x v="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x v="5"/>
    <x v="8"/>
    <n v="103"/>
    <n v="193.05"/>
    <x v="154"/>
    <d v="2016-06-15T15:00:00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x v="6"/>
    <x v="9"/>
    <n v="103"/>
    <n v="118.97"/>
    <x v="155"/>
    <d v="2014-06-16T04:25:00"/>
    <x v="2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x v="6"/>
    <x v="11"/>
    <n v="128"/>
    <n v="186.8"/>
    <x v="156"/>
    <d v="2015-03-02T04:59:00"/>
    <x v="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x v="0"/>
    <x v="1"/>
    <n v="102"/>
    <n v="158.36000000000001"/>
    <x v="157"/>
    <d v="2016-08-19T03:59:00"/>
    <x v="1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x v="2"/>
    <x v="3"/>
    <n v="254"/>
    <n v="493.82"/>
    <x v="158"/>
    <d v="2015-05-31T21:00:00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x v="6"/>
    <x v="9"/>
    <n v="102"/>
    <n v="164.94"/>
    <x v="159"/>
    <d v="2016-10-04T03:59:00"/>
    <x v="1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x v="7"/>
    <x v="12"/>
    <n v="101"/>
    <n v="82.5"/>
    <x v="160"/>
    <d v="2014-08-29T01:00:00"/>
    <x v="2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x v="0"/>
    <x v="0"/>
    <n v="168"/>
    <n v="76.14"/>
    <x v="161"/>
    <d v="2012-10-27T02:21:53"/>
    <x v="3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x v="5"/>
    <x v="8"/>
    <n v="125"/>
    <n v="188.31"/>
    <x v="162"/>
    <d v="2016-04-07T14:16:31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x v="7"/>
    <x v="15"/>
    <n v="119"/>
    <n v="346.04"/>
    <x v="163"/>
    <d v="2015-01-07T16:41:4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x v="2"/>
    <x v="3"/>
    <n v="199"/>
    <n v="183.8"/>
    <x v="164"/>
    <d v="2015-06-27T06:55:54"/>
    <x v="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x v="5"/>
    <x v="16"/>
    <n v="165"/>
    <n v="59.96"/>
    <x v="165"/>
    <d v="2014-07-16T03:00:00"/>
    <x v="2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x v="0"/>
    <x v="0"/>
    <n v="493"/>
    <n v="69.760000000000005"/>
    <x v="166"/>
    <d v="2015-08-07T16:14:23"/>
    <x v="4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x v="0"/>
    <x v="0"/>
    <n v="196"/>
    <n v="36"/>
    <x v="167"/>
    <d v="2014-07-23T15:25:50"/>
    <x v="2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x v="7"/>
    <x v="12"/>
    <n v="101"/>
    <n v="526.46"/>
    <x v="168"/>
    <d v="2012-10-02T18:40:03"/>
    <x v="3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x v="1"/>
    <x v="2"/>
    <n v="108"/>
    <n v="149.46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x v="0"/>
    <x v="1"/>
    <n v="119"/>
    <n v="151.32"/>
    <x v="170"/>
    <d v="2015-08-13T13:40:48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x v="0"/>
    <x v="0"/>
    <n v="473"/>
    <n v="278.39"/>
    <x v="171"/>
    <d v="2015-05-31T01:42:58"/>
    <x v="4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x v="2"/>
    <x v="3"/>
    <n v="135"/>
    <n v="53.99"/>
    <x v="172"/>
    <d v="2015-10-23T18:24:55"/>
    <x v="4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x v="3"/>
    <x v="18"/>
    <n v="63"/>
    <n v="48.28"/>
    <x v="173"/>
    <d v="2014-09-11T09:04:10"/>
    <x v="2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x v="6"/>
    <x v="9"/>
    <n v="233"/>
    <n v="44.46"/>
    <x v="174"/>
    <d v="2016-07-21T16:45:26"/>
    <x v="1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x v="6"/>
    <x v="19"/>
    <n v="102"/>
    <n v="231.66"/>
    <x v="175"/>
    <d v="2014-09-11T14:01:08"/>
    <x v="2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x v="1"/>
    <x v="2"/>
    <n v="115"/>
    <n v="76.72"/>
    <x v="176"/>
    <d v="2012-03-25T18:14:45"/>
    <x v="3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x v="0"/>
    <x v="0"/>
    <n v="170"/>
    <n v="67.42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x v="5"/>
    <x v="8"/>
    <n v="101"/>
    <n v="254.39"/>
    <x v="178"/>
    <d v="2010-02-22T22:00:00"/>
    <x v="7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x v="6"/>
    <x v="9"/>
    <n v="113"/>
    <n v="162.91"/>
    <x v="179"/>
    <d v="2014-11-15T22:08:44"/>
    <x v="2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x v="3"/>
    <x v="5"/>
    <n v="1802"/>
    <n v="49.93"/>
    <x v="180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x v="0"/>
    <x v="0"/>
    <n v="179"/>
    <n v="282.72000000000003"/>
    <x v="181"/>
    <d v="2014-04-26T01:58:38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x v="5"/>
    <x v="8"/>
    <n v="112"/>
    <n v="117.77"/>
    <x v="182"/>
    <d v="2015-11-14T12:53:29"/>
    <x v="4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x v="0"/>
    <x v="1"/>
    <n v="127"/>
    <n v="1644"/>
    <x v="183"/>
    <d v="2014-10-14T16:38:28"/>
    <x v="2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x v="5"/>
    <x v="8"/>
    <n v="125"/>
    <n v="146.35"/>
    <x v="184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x v="5"/>
    <x v="8"/>
    <n v="127"/>
    <n v="44.91"/>
    <x v="185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x v="0"/>
    <x v="0"/>
    <n v="143"/>
    <n v="114.77"/>
    <x v="186"/>
    <d v="2016-01-31T21:59:00"/>
    <x v="4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x v="0"/>
    <x v="1"/>
    <n v="22"/>
    <n v="1536.25"/>
    <x v="187"/>
    <d v="2016-07-06T15:00:58"/>
    <x v="1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x v="5"/>
    <x v="8"/>
    <n v="107"/>
    <n v="97.36"/>
    <x v="188"/>
    <d v="2016-06-17T13:57:14"/>
    <x v="1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x v="4"/>
    <x v="7"/>
    <n v="106"/>
    <n v="104.99"/>
    <x v="189"/>
    <d v="2016-10-30T15:25:38"/>
    <x v="1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x v="0"/>
    <x v="4"/>
    <n v="8"/>
    <n v="78.67"/>
    <x v="190"/>
    <d v="2015-09-09T07:31:09"/>
    <x v="4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x v="6"/>
    <x v="9"/>
    <n v="12"/>
    <n v="2796.67"/>
    <x v="191"/>
    <d v="2016-07-10T05:28:57"/>
    <x v="1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x v="5"/>
    <x v="8"/>
    <n v="105"/>
    <n v="55.07"/>
    <x v="192"/>
    <d v="2012-01-21T17:43:00"/>
    <x v="6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x v="6"/>
    <x v="9"/>
    <n v="104"/>
    <n v="922.22"/>
    <x v="193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x v="5"/>
    <x v="8"/>
    <n v="113"/>
    <n v="109.04"/>
    <x v="194"/>
    <d v="2014-12-21T16:45:04"/>
    <x v="2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x v="6"/>
    <x v="9"/>
    <n v="20"/>
    <n v="202.23"/>
    <x v="195"/>
    <d v="2015-12-16T20:18:00"/>
    <x v="4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x v="5"/>
    <x v="8"/>
    <n v="116"/>
    <n v="246.61"/>
    <x v="196"/>
    <d v="2014-12-01T08:03:14"/>
    <x v="2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x v="5"/>
    <x v="8"/>
    <n v="150"/>
    <n v="97.82"/>
    <x v="197"/>
    <d v="2012-10-12T00:58:59"/>
    <x v="3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x v="4"/>
    <x v="7"/>
    <n v="203"/>
    <n v="130.22999999999999"/>
    <x v="198"/>
    <d v="2014-08-15T15:00:22"/>
    <x v="2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x v="0"/>
    <x v="1"/>
    <n v="40"/>
    <n v="162.91999999999999"/>
    <x v="199"/>
    <d v="2015-11-06T01:00:00"/>
    <x v="4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x v="5"/>
    <x v="16"/>
    <n v="183"/>
    <n v="159.51"/>
    <x v="200"/>
    <d v="2015-02-27T16:37:59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x v="2"/>
    <x v="3"/>
    <n v="322"/>
    <n v="56.41"/>
    <x v="201"/>
    <d v="2015-04-08T11:42:59"/>
    <x v="4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x v="6"/>
    <x v="11"/>
    <n v="100"/>
    <n v="550.04"/>
    <x v="202"/>
    <d v="2014-10-05T07:00:45"/>
    <x v="2"/>
    <x v="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x v="0"/>
    <x v="0"/>
    <n v="819"/>
    <n v="152.62"/>
    <x v="203"/>
    <d v="2012-07-09T02:07:27"/>
    <x v="3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x v="0"/>
    <x v="1"/>
    <n v="42"/>
    <n v="364.35"/>
    <x v="204"/>
    <d v="2017-02-20T19:00:00"/>
    <x v="5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x v="2"/>
    <x v="3"/>
    <n v="107"/>
    <n v="170.45"/>
    <x v="205"/>
    <d v="2016-06-07T04:01:31"/>
    <x v="1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x v="6"/>
    <x v="11"/>
    <n v="114"/>
    <n v="119.18"/>
    <x v="206"/>
    <d v="2016-05-14T03:59:00"/>
    <x v="1"/>
    <x v="5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x v="0"/>
    <x v="0"/>
    <n v="114"/>
    <n v="64.02"/>
    <x v="207"/>
    <d v="2014-05-02T12:30:10"/>
    <x v="2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x v="1"/>
    <x v="2"/>
    <n v="662"/>
    <n v="43.33"/>
    <x v="208"/>
    <d v="2011-09-10T01:00:22"/>
    <x v="6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x v="3"/>
    <x v="5"/>
    <n v="404"/>
    <n v="82.4"/>
    <x v="209"/>
    <d v="2015-09-17T14:59:51"/>
    <x v="4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x v="0"/>
    <x v="0"/>
    <n v="132"/>
    <n v="46.58"/>
    <x v="210"/>
    <d v="2014-05-09T20:45:19"/>
    <x v="2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x v="2"/>
    <x v="3"/>
    <n v="786"/>
    <n v="71.59"/>
    <x v="211"/>
    <d v="2014-05-30T22:09:16"/>
    <x v="2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x v="6"/>
    <x v="9"/>
    <n v="112"/>
    <n v="149.44"/>
    <x v="212"/>
    <d v="2014-10-16T06:59:00"/>
    <x v="2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x v="2"/>
    <x v="3"/>
    <n v="270"/>
    <n v="76.44"/>
    <x v="213"/>
    <d v="2015-12-18T19:38:59"/>
    <x v="4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x v="0"/>
    <x v="4"/>
    <n v="326"/>
    <n v="80.02"/>
    <x v="214"/>
    <d v="2014-11-12T21:20:00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x v="5"/>
    <x v="8"/>
    <n v="111"/>
    <n v="109.82"/>
    <x v="215"/>
    <d v="2014-11-23T01:01:46"/>
    <x v="2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x v="7"/>
    <x v="15"/>
    <n v="155"/>
    <n v="82.96"/>
    <x v="216"/>
    <d v="2012-08-30T16:33:45"/>
    <x v="3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x v="5"/>
    <x v="8"/>
    <n v="101"/>
    <n v="287.31"/>
    <x v="217"/>
    <d v="2012-05-20T19:01:58"/>
    <x v="3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x v="5"/>
    <x v="16"/>
    <n v="109"/>
    <n v="66.349999999999994"/>
    <x v="218"/>
    <d v="2015-09-15T19:39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x v="2"/>
    <x v="3"/>
    <n v="253"/>
    <n v="121"/>
    <x v="219"/>
    <d v="2016-06-13T05:59:00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x v="5"/>
    <x v="8"/>
    <n v="107"/>
    <n v="66.7"/>
    <x v="220"/>
    <d v="2016-05-19T15:02:42"/>
    <x v="1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x v="0"/>
    <x v="0"/>
    <n v="124"/>
    <n v="194.26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x v="5"/>
    <x v="8"/>
    <n v="103"/>
    <n v="133.13999999999999"/>
    <x v="222"/>
    <d v="2014-02-05T23:04:00"/>
    <x v="2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x v="5"/>
    <x v="8"/>
    <n v="103"/>
    <n v="106.62"/>
    <x v="223"/>
    <d v="2016-11-08T11:43:06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x v="4"/>
    <x v="7"/>
    <n v="102"/>
    <n v="219.93"/>
    <x v="224"/>
    <d v="2015-12-25T00:00:00"/>
    <x v="4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x v="5"/>
    <x v="8"/>
    <n v="102"/>
    <n v="104.82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x v="7"/>
    <x v="15"/>
    <n v="118"/>
    <n v="98.03"/>
    <x v="226"/>
    <d v="2012-02-12T22:03:51"/>
    <x v="3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x v="0"/>
    <x v="1"/>
    <n v="35"/>
    <n v="119.39"/>
    <x v="227"/>
    <d v="2015-04-30T19:23:47"/>
    <x v="4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x v="6"/>
    <x v="9"/>
    <n v="177"/>
    <n v="97"/>
    <x v="228"/>
    <d v="2015-12-21T04:59:00"/>
    <x v="4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x v="4"/>
    <x v="7"/>
    <n v="101"/>
    <n v="271.51"/>
    <x v="229"/>
    <d v="2017-03-11T04:50:08"/>
    <x v="5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x v="6"/>
    <x v="11"/>
    <n v="101"/>
    <n v="131.13999999999999"/>
    <x v="230"/>
    <d v="2015-09-29T03:59:00"/>
    <x v="4"/>
    <x v="5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x v="0"/>
    <x v="1"/>
    <n v="59"/>
    <n v="153.43"/>
    <x v="231"/>
    <d v="2015-11-19T05:03:21"/>
    <x v="4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x v="6"/>
    <x v="11"/>
    <n v="100"/>
    <n v="262.11"/>
    <x v="232"/>
    <d v="2015-09-10T03:59:00"/>
    <x v="4"/>
    <x v="6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x v="3"/>
    <x v="5"/>
    <n v="185"/>
    <n v="65.319999999999993"/>
    <x v="233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x v="1"/>
    <x v="2"/>
    <n v="139"/>
    <n v="103.2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x v="7"/>
    <x v="15"/>
    <n v="139"/>
    <n v="40.35"/>
    <x v="235"/>
    <d v="2017-01-18T15:16:37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x v="5"/>
    <x v="8"/>
    <n v="102"/>
    <n v="119.99"/>
    <x v="236"/>
    <d v="2015-06-01T02:20:00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x v="7"/>
    <x v="15"/>
    <n v="105"/>
    <n v="83.97"/>
    <x v="237"/>
    <d v="2014-04-11T14:15:46"/>
    <x v="2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x v="0"/>
    <x v="0"/>
    <n v="226"/>
    <n v="230.56"/>
    <x v="238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x v="0"/>
    <x v="1"/>
    <n v="34"/>
    <n v="99.97"/>
    <x v="239"/>
    <d v="2016-12-14T12:01:08"/>
    <x v="1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x v="0"/>
    <x v="0"/>
    <n v="421"/>
    <n v="164.91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x v="0"/>
    <x v="6"/>
    <n v="39"/>
    <n v="117.49"/>
    <x v="241"/>
    <d v="2015-10-31T22:45:00"/>
    <x v="4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x v="0"/>
    <x v="0"/>
    <n v="209"/>
    <n v="131.99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x v="1"/>
    <x v="2"/>
    <n v="111"/>
    <n v="90.5"/>
    <x v="243"/>
    <d v="2011-12-23T03:00:00"/>
    <x v="6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x v="0"/>
    <x v="0"/>
    <n v="133"/>
    <n v="73.5"/>
    <x v="244"/>
    <d v="2014-04-21T03:59:00"/>
    <x v="2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x v="1"/>
    <x v="2"/>
    <n v="104"/>
    <n v="96.88"/>
    <x v="245"/>
    <d v="2015-04-09T22:58:54"/>
    <x v="4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x v="1"/>
    <x v="17"/>
    <n v="132"/>
    <n v="215.73"/>
    <x v="246"/>
    <d v="2012-04-08T18:19:38"/>
    <x v="3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x v="6"/>
    <x v="9"/>
    <n v="110"/>
    <n v="94.55"/>
    <x v="247"/>
    <d v="2014-11-18T04:35:00"/>
    <x v="2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x v="7"/>
    <x v="20"/>
    <n v="118"/>
    <n v="65.86"/>
    <x v="248"/>
    <d v="2016-12-28T05:05:46"/>
    <x v="1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x v="5"/>
    <x v="16"/>
    <n v="131"/>
    <n v="150.9"/>
    <x v="249"/>
    <d v="2014-05-25T22:59:00"/>
    <x v="2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x v="0"/>
    <x v="4"/>
    <n v="408"/>
    <n v="81.95"/>
    <x v="250"/>
    <d v="2015-08-12T02:00:00"/>
    <x v="4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x v="0"/>
    <x v="4"/>
    <n v="141"/>
    <n v="55.76"/>
    <x v="251"/>
    <d v="2016-08-22T06:59:00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x v="0"/>
    <x v="1"/>
    <n v="267"/>
    <n v="31.66"/>
    <x v="252"/>
    <d v="2015-07-08T22:58:33"/>
    <x v="4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x v="5"/>
    <x v="8"/>
    <n v="229"/>
    <n v="56.9"/>
    <x v="253"/>
    <d v="2013-09-19T18:08:48"/>
    <x v="0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x v="3"/>
    <x v="5"/>
    <n v="128"/>
    <n v="75.13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x v="5"/>
    <x v="16"/>
    <n v="106"/>
    <n v="93.26"/>
    <x v="255"/>
    <d v="2014-09-17T13:00:56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x v="6"/>
    <x v="11"/>
    <n v="103"/>
    <n v="134.26"/>
    <x v="256"/>
    <d v="2016-04-29T04:39:48"/>
    <x v="1"/>
    <x v="7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x v="6"/>
    <x v="9"/>
    <n v="265"/>
    <n v="57.63"/>
    <x v="257"/>
    <d v="2016-02-21T09:33:48"/>
    <x v="1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x v="6"/>
    <x v="9"/>
    <n v="127"/>
    <n v="96.3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x v="5"/>
    <x v="8"/>
    <n v="106"/>
    <n v="72.48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x v="7"/>
    <x v="15"/>
    <n v="105"/>
    <n v="109.45"/>
    <x v="260"/>
    <d v="2014-03-26T19:10:33"/>
    <x v="2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x v="5"/>
    <x v="8"/>
    <n v="105"/>
    <n v="109.42"/>
    <x v="261"/>
    <d v="2014-01-02T08:00:00"/>
    <x v="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x v="2"/>
    <x v="3"/>
    <n v="418"/>
    <n v="84.91"/>
    <x v="262"/>
    <d v="2015-09-04T16:11:0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x v="0"/>
    <x v="0"/>
    <n v="104"/>
    <n v="845.7"/>
    <x v="263"/>
    <d v="2014-10-18T04:00:00"/>
    <x v="2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x v="0"/>
    <x v="0"/>
    <n v="125"/>
    <n v="73.42"/>
    <x v="264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x v="3"/>
    <x v="18"/>
    <n v="36"/>
    <n v="100.23"/>
    <x v="265"/>
    <d v="2015-01-19T08:30:00"/>
    <x v="2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x v="6"/>
    <x v="11"/>
    <n v="103"/>
    <n v="297.02999999999997"/>
    <x v="266"/>
    <d v="2014-10-04T14:48:56"/>
    <x v="2"/>
    <x v="8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x v="5"/>
    <x v="16"/>
    <n v="309"/>
    <n v="117.36"/>
    <x v="267"/>
    <d v="2014-07-13T00:00:00"/>
    <x v="2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x v="2"/>
    <x v="3"/>
    <n v="205"/>
    <n v="130.53"/>
    <x v="268"/>
    <d v="2014-05-31T19:40:5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x v="0"/>
    <x v="1"/>
    <n v="30"/>
    <n v="171.79"/>
    <x v="269"/>
    <d v="2016-08-23T20:54:00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x v="4"/>
    <x v="7"/>
    <n v="102"/>
    <n v="108.78"/>
    <x v="270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x v="6"/>
    <x v="11"/>
    <n v="102"/>
    <n v="141.71"/>
    <x v="271"/>
    <d v="2017-01-10T05:00:00"/>
    <x v="1"/>
    <x v="9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x v="5"/>
    <x v="8"/>
    <n v="102"/>
    <n v="58.41"/>
    <x v="272"/>
    <d v="2014-11-14T03:00:00"/>
    <x v="2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x v="5"/>
    <x v="8"/>
    <n v="122"/>
    <n v="709.42"/>
    <x v="273"/>
    <d v="2017-01-06T19:05:00"/>
    <x v="1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x v="7"/>
    <x v="15"/>
    <n v="303833"/>
    <n v="42.73"/>
    <x v="274"/>
    <d v="2014-09-03T18:48:27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x v="0"/>
    <x v="0"/>
    <n v="202"/>
    <n v="45.55"/>
    <x v="275"/>
    <d v="2016-02-26T11:52:12"/>
    <x v="1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x v="5"/>
    <x v="8"/>
    <n v="101"/>
    <n v="125.79"/>
    <x v="276"/>
    <d v="2013-12-22T05:00:00"/>
    <x v="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x v="3"/>
    <x v="5"/>
    <n v="1212"/>
    <n v="27.23"/>
    <x v="277"/>
    <d v="2013-06-25T05:00:00"/>
    <x v="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x v="0"/>
    <x v="0"/>
    <n v="202"/>
    <n v="77.23"/>
    <x v="278"/>
    <d v="2015-12-30T14:23:54"/>
    <x v="4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x v="5"/>
    <x v="8"/>
    <n v="101"/>
    <n v="95.7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x v="4"/>
    <x v="7"/>
    <n v="126"/>
    <n v="81.25"/>
    <x v="280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x v="0"/>
    <x v="1"/>
    <n v="104"/>
    <n v="109.34"/>
    <x v="281"/>
    <d v="2015-07-26T18:00:00"/>
    <x v="4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x v="5"/>
    <x v="21"/>
    <n v="23"/>
    <n v="449.43"/>
    <x v="282"/>
    <d v="2015-05-26T03:53:02"/>
    <x v="4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x v="0"/>
    <x v="0"/>
    <n v="300"/>
    <n v="70.040000000000006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x v="2"/>
    <x v="3"/>
    <n v="250"/>
    <n v="66.02"/>
    <x v="284"/>
    <d v="2015-08-27T19:15:10"/>
    <x v="4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x v="6"/>
    <x v="9"/>
    <n v="120"/>
    <n v="92.39"/>
    <x v="285"/>
    <d v="2014-12-06T22:57:29"/>
    <x v="2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x v="6"/>
    <x v="9"/>
    <n v="120"/>
    <n v="233.9"/>
    <x v="286"/>
    <d v="2014-11-26T14:40:40"/>
    <x v="2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x v="5"/>
    <x v="8"/>
    <n v="119"/>
    <n v="230.09"/>
    <x v="287"/>
    <d v="2012-09-07T11:24:43"/>
    <x v="3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x v="6"/>
    <x v="9"/>
    <n v="118"/>
    <n v="170.7"/>
    <x v="288"/>
    <d v="2016-11-11T12:10:53"/>
    <x v="1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x v="5"/>
    <x v="8"/>
    <n v="118"/>
    <n v="30.65"/>
    <x v="289"/>
    <d v="2012-09-27T22:54:54"/>
    <x v="3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x v="5"/>
    <x v="8"/>
    <n v="117"/>
    <n v="59.25"/>
    <x v="290"/>
    <d v="2015-11-13T15:18:38"/>
    <x v="4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x v="6"/>
    <x v="9"/>
    <n v="116"/>
    <n v="95.37"/>
    <x v="291"/>
    <d v="2016-10-14T23:00:00"/>
    <x v="1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x v="0"/>
    <x v="1"/>
    <n v="83"/>
    <n v="301.94"/>
    <x v="292"/>
    <d v="2016-06-20T18:59:00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x v="0"/>
    <x v="0"/>
    <n v="288"/>
    <n v="47.47"/>
    <x v="293"/>
    <d v="2015-06-25T19:00:00"/>
    <x v="4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x v="3"/>
    <x v="5"/>
    <n v="103"/>
    <n v="148.08000000000001"/>
    <x v="294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x v="5"/>
    <x v="8"/>
    <n v="115"/>
    <n v="129.82"/>
    <x v="295"/>
    <d v="2016-09-11T03:59:00"/>
    <x v="1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x v="0"/>
    <x v="4"/>
    <n v="115"/>
    <n v="120.31"/>
    <x v="296"/>
    <d v="2015-08-25T23:52:09"/>
    <x v="4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x v="5"/>
    <x v="16"/>
    <n v="100"/>
    <n v="320.45"/>
    <x v="297"/>
    <d v="2016-05-13T03:59:00"/>
    <x v="1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x v="3"/>
    <x v="5"/>
    <n v="285"/>
    <n v="107.05"/>
    <x v="298"/>
    <d v="2016-01-25T16:00:00"/>
    <x v="1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x v="1"/>
    <x v="2"/>
    <n v="189"/>
    <n v="64.17"/>
    <x v="299"/>
    <d v="2014-12-20T04:59:0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x v="6"/>
    <x v="9"/>
    <n v="113"/>
    <n v="50.76"/>
    <x v="300"/>
    <d v="2014-11-05T05:00:00"/>
    <x v="2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x v="7"/>
    <x v="13"/>
    <n v="704"/>
    <n v="39.07"/>
    <x v="301"/>
    <d v="2012-11-01T20:22:48"/>
    <x v="3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x v="6"/>
    <x v="9"/>
    <n v="351"/>
    <n v="71.239999999999995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x v="5"/>
    <x v="8"/>
    <n v="117"/>
    <n v="89.39"/>
    <x v="303"/>
    <d v="2015-10-17T02:00:00"/>
    <x v="4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x v="5"/>
    <x v="10"/>
    <n v="56"/>
    <n v="331.54"/>
    <x v="304"/>
    <d v="2015-04-22T22:00:37"/>
    <x v="4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x v="2"/>
    <x v="3"/>
    <n v="120"/>
    <n v="98.84"/>
    <x v="305"/>
    <d v="2016-01-19T06:37:27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x v="6"/>
    <x v="9"/>
    <n v="110"/>
    <n v="104.15"/>
    <x v="306"/>
    <d v="2016-10-13T00:00:00"/>
    <x v="1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x v="6"/>
    <x v="11"/>
    <n v="120"/>
    <n v="85.53"/>
    <x v="307"/>
    <d v="2014-08-15T02:00:00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x v="2"/>
    <x v="3"/>
    <n v="136"/>
    <n v="95.76"/>
    <x v="308"/>
    <d v="2017-01-03T22:03:39"/>
    <x v="1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x v="6"/>
    <x v="9"/>
    <n v="109"/>
    <n v="88.59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x v="2"/>
    <x v="3"/>
    <n v="103"/>
    <n v="148.57"/>
    <x v="310"/>
    <d v="2016-07-14T19:25:40"/>
    <x v="1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x v="5"/>
    <x v="8"/>
    <n v="108"/>
    <n v="145.04"/>
    <x v="311"/>
    <d v="2016-05-13T13:40:48"/>
    <x v="1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x v="5"/>
    <x v="8"/>
    <n v="157"/>
    <n v="87.69"/>
    <x v="312"/>
    <d v="2017-02-27T02:01:00"/>
    <x v="5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x v="2"/>
    <x v="3"/>
    <n v="106"/>
    <n v="151.24"/>
    <x v="313"/>
    <d v="2015-09-27T14:20:4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x v="4"/>
    <x v="7"/>
    <n v="106"/>
    <n v="75.5"/>
    <x v="314"/>
    <d v="2015-02-06T15:04:31"/>
    <x v="4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x v="5"/>
    <x v="8"/>
    <n v="106"/>
    <n v="111.8"/>
    <x v="315"/>
    <d v="2014-11-21T15:01:41"/>
    <x v="2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x v="4"/>
    <x v="7"/>
    <n v="106"/>
    <n v="211.84"/>
    <x v="316"/>
    <d v="2014-07-17T14:59:06"/>
    <x v="2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x v="0"/>
    <x v="1"/>
    <n v="106"/>
    <n v="174.03"/>
    <x v="317"/>
    <d v="2015-05-31T15:24:35"/>
    <x v="4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x v="5"/>
    <x v="8"/>
    <n v="176"/>
    <n v="91.19"/>
    <x v="318"/>
    <d v="2012-11-02T04:00:00"/>
    <x v="3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x v="1"/>
    <x v="17"/>
    <n v="132"/>
    <n v="99.77"/>
    <x v="319"/>
    <d v="2011-12-07T17:53:11"/>
    <x v="6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x v="5"/>
    <x v="8"/>
    <n v="101"/>
    <n v="201.22"/>
    <x v="320"/>
    <d v="2014-04-20T16:01:54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x v="0"/>
    <x v="1"/>
    <n v="29"/>
    <n v="85"/>
    <x v="321"/>
    <d v="2016-06-19T08:10:00"/>
    <x v="1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x v="0"/>
    <x v="0"/>
    <n v="105"/>
    <n v="346.13"/>
    <x v="322"/>
    <d v="2016-10-20T20:11:55"/>
    <x v="1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x v="0"/>
    <x v="0"/>
    <n v="131"/>
    <n v="546.69000000000005"/>
    <x v="323"/>
    <d v="2016-12-18T18:30:57"/>
    <x v="1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x v="7"/>
    <x v="22"/>
    <n v="105"/>
    <n v="118.7"/>
    <x v="324"/>
    <d v="2012-05-24T18:46:08"/>
    <x v="3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x v="5"/>
    <x v="8"/>
    <n v="105"/>
    <n v="104.31"/>
    <x v="325"/>
    <d v="2012-07-30T05:00:00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x v="5"/>
    <x v="8"/>
    <n v="174"/>
    <n v="86.14"/>
    <x v="326"/>
    <d v="2015-04-24T05:19:57"/>
    <x v="4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x v="2"/>
    <x v="3"/>
    <n v="159"/>
    <n v="102.86"/>
    <x v="327"/>
    <d v="2016-10-20T11:05:13"/>
    <x v="1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x v="6"/>
    <x v="19"/>
    <n v="103"/>
    <n v="175.51"/>
    <x v="328"/>
    <d v="2015-05-09T03:59:00"/>
    <x v="4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x v="7"/>
    <x v="12"/>
    <n v="129"/>
    <n v="99.38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x v="0"/>
    <x v="1"/>
    <n v="46"/>
    <n v="136.46"/>
    <x v="330"/>
    <d v="2017-03-14T14:02:35"/>
    <x v="5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x v="5"/>
    <x v="8"/>
    <n v="103"/>
    <n v="78.2"/>
    <x v="331"/>
    <d v="2014-02-22T01:08:24"/>
    <x v="2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x v="7"/>
    <x v="15"/>
    <n v="213"/>
    <n v="38.18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x v="4"/>
    <x v="7"/>
    <n v="102"/>
    <n v="115.69"/>
    <x v="333"/>
    <d v="2014-06-11T13:44:03"/>
    <x v="2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x v="4"/>
    <x v="7"/>
    <n v="254"/>
    <n v="47.38"/>
    <x v="334"/>
    <d v="2015-06-14T18:45:37"/>
    <x v="4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x v="5"/>
    <x v="8"/>
    <n v="102"/>
    <n v="85.34"/>
    <x v="335"/>
    <d v="2011-04-24T23:02:18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x v="6"/>
    <x v="11"/>
    <n v="102"/>
    <n v="119.19"/>
    <x v="336"/>
    <d v="2014-11-05T18:48:44"/>
    <x v="2"/>
    <x v="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x v="5"/>
    <x v="8"/>
    <n v="105"/>
    <n v="84.02"/>
    <x v="337"/>
    <d v="2014-11-14T05:12:00"/>
    <x v="2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x v="5"/>
    <x v="8"/>
    <n v="101"/>
    <n v="200.89"/>
    <x v="338"/>
    <d v="2012-08-22T18:32:14"/>
    <x v="3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x v="3"/>
    <x v="18"/>
    <n v="5"/>
    <n v="267.81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x v="0"/>
    <x v="1"/>
    <n v="101"/>
    <n v="239.35"/>
    <x v="340"/>
    <d v="2014-12-13T00:25:11"/>
    <x v="2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x v="6"/>
    <x v="9"/>
    <n v="100"/>
    <n v="115.08"/>
    <x v="341"/>
    <d v="2016-08-24T06:41:21"/>
    <x v="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x v="3"/>
    <x v="5"/>
    <n v="496"/>
    <n v="25.09"/>
    <x v="342"/>
    <d v="2014-07-19T03:00:00"/>
    <x v="2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x v="0"/>
    <x v="1"/>
    <n v="49"/>
    <n v="176.36"/>
    <x v="343"/>
    <d v="2017-03-03T13:51:19"/>
    <x v="5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x v="5"/>
    <x v="23"/>
    <n v="25"/>
    <n v="725.03"/>
    <x v="344"/>
    <d v="2015-12-29T11:46:41"/>
    <x v="4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x v="3"/>
    <x v="5"/>
    <n v="272"/>
    <n v="98.41"/>
    <x v="345"/>
    <d v="2016-08-06T07:52:18"/>
    <x v="1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x v="5"/>
    <x v="8"/>
    <n v="111"/>
    <n v="42.52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x v="6"/>
    <x v="11"/>
    <n v="106"/>
    <n v="251.74"/>
    <x v="347"/>
    <d v="2016-10-01T03:59:00"/>
    <x v="1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x v="7"/>
    <x v="15"/>
    <n v="162"/>
    <n v="62.52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x v="3"/>
    <x v="5"/>
    <n v="243"/>
    <n v="82.15"/>
    <x v="349"/>
    <d v="2016-10-29T19:00:00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x v="2"/>
    <x v="3"/>
    <n v="162"/>
    <n v="39.51"/>
    <x v="350"/>
    <d v="2014-12-06T06:00:00"/>
    <x v="2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x v="2"/>
    <x v="3"/>
    <n v="484"/>
    <n v="82.32"/>
    <x v="351"/>
    <d v="2016-02-15T15:00:00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x v="0"/>
    <x v="0"/>
    <n v="127"/>
    <n v="117.6"/>
    <x v="352"/>
    <d v="2014-09-16T10:18:54"/>
    <x v="2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x v="0"/>
    <x v="1"/>
    <n v="7"/>
    <n v="177.39"/>
    <x v="353"/>
    <d v="2014-07-25T03:00:00"/>
    <x v="2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x v="7"/>
    <x v="13"/>
    <n v="119"/>
    <n v="388.98"/>
    <x v="354"/>
    <d v="2016-01-31T13:56:03"/>
    <x v="1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x v="4"/>
    <x v="7"/>
    <n v="102"/>
    <n v="189.76"/>
    <x v="355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x v="6"/>
    <x v="11"/>
    <n v="118"/>
    <n v="110.35"/>
    <x v="356"/>
    <d v="2014-11-07T00:15:55"/>
    <x v="2"/>
    <x v="1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x v="0"/>
    <x v="0"/>
    <n v="585"/>
    <n v="222.99"/>
    <x v="357"/>
    <d v="2012-08-13T03:00:00"/>
    <x v="3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x v="6"/>
    <x v="9"/>
    <n v="106"/>
    <n v="146.44999999999999"/>
    <x v="358"/>
    <d v="2014-08-20T20:24:03"/>
    <x v="2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x v="2"/>
    <x v="3"/>
    <n v="125"/>
    <n v="95.83"/>
    <x v="359"/>
    <d v="2014-12-23T00:00:00"/>
    <x v="2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x v="2"/>
    <x v="3"/>
    <n v="105"/>
    <n v="61.56"/>
    <x v="360"/>
    <d v="2017-02-06T14:23:31"/>
    <x v="5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x v="6"/>
    <x v="9"/>
    <n v="319"/>
    <n v="131.38"/>
    <x v="361"/>
    <d v="2016-07-13T21:29:42"/>
    <x v="1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x v="0"/>
    <x v="4"/>
    <n v="115"/>
    <n v="80.19"/>
    <x v="362"/>
    <d v="2015-08-30T04:03:47"/>
    <x v="4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x v="3"/>
    <x v="5"/>
    <n v="412"/>
    <n v="44.06"/>
    <x v="363"/>
    <d v="2016-10-25T17:00:00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x v="0"/>
    <x v="0"/>
    <n v="2260300"/>
    <n v="138.66999999999999"/>
    <x v="364"/>
    <d v="2016-10-13T21:59:00"/>
    <x v="1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x v="5"/>
    <x v="8"/>
    <n v="101"/>
    <n v="216.75"/>
    <x v="365"/>
    <d v="2015-07-23T06:46:37"/>
    <x v="4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x v="5"/>
    <x v="8"/>
    <n v="112"/>
    <n v="58.54"/>
    <x v="366"/>
    <d v="2015-01-06T18:45:47"/>
    <x v="2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x v="7"/>
    <x v="15"/>
    <n v="102"/>
    <n v="140.86000000000001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x v="5"/>
    <x v="16"/>
    <n v="112"/>
    <n v="148.97"/>
    <x v="368"/>
    <d v="2014-11-16T04:57:13"/>
    <x v="2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x v="2"/>
    <x v="3"/>
    <n v="101"/>
    <n v="67.84"/>
    <x v="369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x v="2"/>
    <x v="3"/>
    <n v="148"/>
    <n v="207.62"/>
    <x v="370"/>
    <d v="2016-11-24T02:00:00"/>
    <x v="1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x v="2"/>
    <x v="3"/>
    <n v="112"/>
    <n v="116.21"/>
    <x v="371"/>
    <d v="2016-11-10T05:15:09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x v="0"/>
    <x v="24"/>
    <n v="63"/>
    <n v="128.62"/>
    <x v="372"/>
    <d v="2016-07-05T04:59:00"/>
    <x v="1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x v="3"/>
    <x v="5"/>
    <n v="110"/>
    <n v="55.96"/>
    <x v="373"/>
    <d v="2016-09-07T02:00:00"/>
    <x v="1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x v="6"/>
    <x v="11"/>
    <n v="110"/>
    <n v="92.04"/>
    <x v="374"/>
    <d v="2016-05-01T17:55:58"/>
    <x v="1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x v="6"/>
    <x v="11"/>
    <n v="104"/>
    <n v="81.13"/>
    <x v="375"/>
    <d v="2015-06-12T02:00:00"/>
    <x v="4"/>
    <x v="8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x v="7"/>
    <x v="15"/>
    <n v="122"/>
    <n v="64.37"/>
    <x v="376"/>
    <d v="2017-02-10T05:00:00"/>
    <x v="5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x v="0"/>
    <x v="4"/>
    <n v="146"/>
    <n v="47.06"/>
    <x v="377"/>
    <d v="2015-05-21T17:56:28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x v="2"/>
    <x v="3"/>
    <n v="104"/>
    <n v="79.97"/>
    <x v="378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x v="6"/>
    <x v="9"/>
    <n v="109"/>
    <n v="92.13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x v="7"/>
    <x v="12"/>
    <n v="120"/>
    <n v="88.15"/>
    <x v="380"/>
    <d v="2011-03-01T20:00:00"/>
    <x v="6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x v="5"/>
    <x v="8"/>
    <n v="108"/>
    <n v="65.3"/>
    <x v="381"/>
    <d v="2012-11-10T01:46:06"/>
    <x v="3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x v="2"/>
    <x v="3"/>
    <n v="124"/>
    <n v="110.39"/>
    <x v="382"/>
    <d v="2017-02-14T22:59:00"/>
    <x v="5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x v="2"/>
    <x v="3"/>
    <n v="180"/>
    <n v="96.38"/>
    <x v="383"/>
    <d v="2016-08-06T18:00:00"/>
    <x v="1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x v="6"/>
    <x v="11"/>
    <n v="108"/>
    <n v="106.8"/>
    <x v="384"/>
    <d v="2014-11-20T07:59:58"/>
    <x v="2"/>
    <x v="1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x v="5"/>
    <x v="8"/>
    <n v="107"/>
    <n v="97.64"/>
    <x v="385"/>
    <d v="2012-06-07T14:55:00"/>
    <x v="3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x v="5"/>
    <x v="8"/>
    <n v="119"/>
    <n v="89.96"/>
    <x v="386"/>
    <d v="2012-09-03T18:02:14"/>
    <x v="3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x v="0"/>
    <x v="6"/>
    <n v="43"/>
    <n v="215.96"/>
    <x v="387"/>
    <d v="2016-06-23T16:06:23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x v="5"/>
    <x v="8"/>
    <n v="107"/>
    <n v="224.85"/>
    <x v="388"/>
    <d v="2016-12-14T12:00:00"/>
    <x v="1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x v="0"/>
    <x v="24"/>
    <n v="107"/>
    <n v="267"/>
    <x v="389"/>
    <d v="2015-08-21T17:55:13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x v="5"/>
    <x v="8"/>
    <n v="107"/>
    <n v="134.91"/>
    <x v="390"/>
    <d v="2015-12-22T23:00:00"/>
    <x v="4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x v="0"/>
    <x v="1"/>
    <n v="47"/>
    <n v="53.25"/>
    <x v="391"/>
    <d v="2015-02-04T23:22:29"/>
    <x v="4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x v="2"/>
    <x v="3"/>
    <n v="65"/>
    <n v="170.63"/>
    <x v="392"/>
    <d v="2014-10-24T23:26:00"/>
    <x v="2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x v="3"/>
    <x v="18"/>
    <n v="28"/>
    <n v="370.95"/>
    <x v="393"/>
    <d v="2016-12-23T07:59:00"/>
    <x v="1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x v="0"/>
    <x v="24"/>
    <n v="105"/>
    <n v="373.56"/>
    <x v="394"/>
    <d v="2015-09-04T15:00:00"/>
    <x v="4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x v="0"/>
    <x v="4"/>
    <n v="104"/>
    <n v="64.930000000000007"/>
    <x v="395"/>
    <d v="2012-04-29T01:13:43"/>
    <x v="3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x v="5"/>
    <x v="8"/>
    <n v="104"/>
    <n v="138.80000000000001"/>
    <x v="396"/>
    <d v="2012-01-01T07:59:00"/>
    <x v="6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x v="7"/>
    <x v="25"/>
    <n v="104"/>
    <n v="266.08999999999997"/>
    <x v="397"/>
    <d v="2014-12-01T19:59:0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x v="7"/>
    <x v="15"/>
    <n v="138"/>
    <n v="98.99"/>
    <x v="398"/>
    <d v="2012-12-15T15:36:17"/>
    <x v="3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x v="3"/>
    <x v="5"/>
    <n v="106"/>
    <n v="206.31"/>
    <x v="399"/>
    <d v="2015-06-27T15:22:48"/>
    <x v="4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x v="5"/>
    <x v="8"/>
    <n v="114"/>
    <n v="101.83"/>
    <x v="400"/>
    <d v="2011-06-01T04:59:00"/>
    <x v="6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x v="0"/>
    <x v="1"/>
    <n v="82"/>
    <n v="216.34"/>
    <x v="401"/>
    <d v="2016-02-18T17:00:27"/>
    <x v="1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x v="2"/>
    <x v="3"/>
    <n v="111"/>
    <n v="97.11"/>
    <x v="402"/>
    <d v="2014-06-27T14:44:41"/>
    <x v="2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x v="3"/>
    <x v="5"/>
    <n v="157"/>
    <n v="67.97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x v="7"/>
    <x v="15"/>
    <n v="109"/>
    <n v="99.16"/>
    <x v="404"/>
    <d v="2016-04-16T00:00:00"/>
    <x v="1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x v="2"/>
    <x v="3"/>
    <n v="146"/>
    <n v="91.88"/>
    <x v="405"/>
    <d v="2015-10-02T23:03:00"/>
    <x v="4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x v="6"/>
    <x v="11"/>
    <n v="102"/>
    <n v="177.09"/>
    <x v="406"/>
    <d v="2016-09-08T03:45:00"/>
    <x v="1"/>
    <x v="1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x v="7"/>
    <x v="25"/>
    <n v="113"/>
    <n v="109.96"/>
    <x v="407"/>
    <d v="2013-02-24T04:59:00"/>
    <x v="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x v="1"/>
    <x v="17"/>
    <n v="101"/>
    <n v="168.78"/>
    <x v="408"/>
    <d v="2016-02-12T17:45:44"/>
    <x v="1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x v="5"/>
    <x v="16"/>
    <n v="109"/>
    <n v="199.9"/>
    <x v="409"/>
    <d v="2014-09-26T15:03:09"/>
    <x v="2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x v="5"/>
    <x v="8"/>
    <n v="101"/>
    <n v="141.75"/>
    <x v="410"/>
    <d v="2015-05-01T03:59:00"/>
    <x v="4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x v="5"/>
    <x v="8"/>
    <n v="101"/>
    <n v="104.26"/>
    <x v="411"/>
    <d v="2011-12-18T00:59:00"/>
    <x v="6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x v="6"/>
    <x v="11"/>
    <n v="101"/>
    <n v="182.91"/>
    <x v="412"/>
    <d v="2016-12-28T22:00:33"/>
    <x v="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x v="1"/>
    <x v="17"/>
    <n v="100"/>
    <n v="143.36000000000001"/>
    <x v="413"/>
    <d v="2015-12-13T15:01:52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x v="7"/>
    <x v="15"/>
    <n v="100"/>
    <n v="417.33"/>
    <x v="414"/>
    <d v="2014-05-09T22:00:00"/>
    <x v="2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x v="5"/>
    <x v="16"/>
    <n v="100"/>
    <n v="606.82000000000005"/>
    <x v="415"/>
    <d v="2015-09-14T21:00:00"/>
    <x v="4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x v="6"/>
    <x v="11"/>
    <n v="100"/>
    <n v="168.25"/>
    <x v="416"/>
    <d v="2015-03-22T22:35:47"/>
    <x v="4"/>
    <x v="12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x v="3"/>
    <x v="5"/>
    <n v="153"/>
    <n v="135.59"/>
    <x v="417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x v="5"/>
    <x v="16"/>
    <n v="142"/>
    <n v="117.51"/>
    <x v="418"/>
    <d v="2014-12-28T15:20:26"/>
    <x v="2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x v="0"/>
    <x v="1"/>
    <n v="2"/>
    <n v="3304"/>
    <x v="419"/>
    <d v="2017-03-15T00:26:00"/>
    <x v="5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x v="3"/>
    <x v="18"/>
    <n v="7"/>
    <n v="63.57"/>
    <x v="420"/>
    <d v="2013-02-04T20:29:34"/>
    <x v="3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x v="0"/>
    <x v="1"/>
    <n v="40"/>
    <n v="99.86"/>
    <x v="421"/>
    <d v="2016-11-18T15:43:32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x v="2"/>
    <x v="3"/>
    <n v="559"/>
    <n v="58.38"/>
    <x v="422"/>
    <d v="2017-02-05T16:25:39"/>
    <x v="5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x v="3"/>
    <x v="5"/>
    <n v="108"/>
    <n v="60.82"/>
    <x v="423"/>
    <d v="2016-02-12T04:59:00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x v="0"/>
    <x v="1"/>
    <n v="26"/>
    <n v="150.65"/>
    <x v="424"/>
    <d v="2014-09-17T12:02:11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x v="0"/>
    <x v="1"/>
    <n v="39"/>
    <n v="113.63"/>
    <x v="425"/>
    <d v="2015-01-19T04:11:05"/>
    <x v="2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x v="3"/>
    <x v="5"/>
    <n v="104"/>
    <n v="50.85"/>
    <x v="426"/>
    <d v="2015-07-29T15:59:25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x v="0"/>
    <x v="0"/>
    <n v="193"/>
    <n v="63.05"/>
    <x v="427"/>
    <d v="2014-05-13T18:43:56"/>
    <x v="2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x v="0"/>
    <x v="1"/>
    <n v="38"/>
    <n v="158.63999999999999"/>
    <x v="428"/>
    <d v="2016-06-04T15:41:12"/>
    <x v="1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x v="2"/>
    <x v="3"/>
    <n v="101"/>
    <n v="135.66999999999999"/>
    <x v="429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x v="5"/>
    <x v="8"/>
    <n v="103"/>
    <n v="91.48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x v="0"/>
    <x v="1"/>
    <n v="126"/>
    <n v="190.45"/>
    <x v="431"/>
    <d v="2015-12-23T20:17:52"/>
    <x v="4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x v="3"/>
    <x v="5"/>
    <n v="377"/>
    <n v="65"/>
    <x v="432"/>
    <d v="2016-10-16T20:30:00"/>
    <x v="1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x v="3"/>
    <x v="5"/>
    <n v="1867"/>
    <n v="90.64"/>
    <x v="433"/>
    <d v="2016-12-08T19:18:56"/>
    <x v="1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x v="5"/>
    <x v="8"/>
    <n v="101"/>
    <n v="90.62"/>
    <x v="434"/>
    <d v="2011-09-08T03:00:00"/>
    <x v="6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x v="6"/>
    <x v="9"/>
    <n v="104"/>
    <n v="125.98"/>
    <x v="435"/>
    <d v="2016-05-03T23:00:00"/>
    <x v="1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x v="2"/>
    <x v="3"/>
    <n v="103"/>
    <n v="111.53"/>
    <x v="436"/>
    <d v="2014-12-19T04:00:00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x v="7"/>
    <x v="15"/>
    <n v="124"/>
    <n v="67.67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x v="2"/>
    <x v="3"/>
    <n v="109"/>
    <n v="159.24"/>
    <x v="438"/>
    <d v="2016-10-06T14:00:00"/>
    <x v="1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x v="7"/>
    <x v="12"/>
    <n v="101"/>
    <n v="109.11"/>
    <x v="439"/>
    <d v="2014-08-08T18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x v="6"/>
    <x v="9"/>
    <n v="121"/>
    <n v="80.459999999999994"/>
    <x v="440"/>
    <d v="2014-05-27T03:00:00"/>
    <x v="2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x v="0"/>
    <x v="24"/>
    <n v="103"/>
    <n v="174.04"/>
    <x v="441"/>
    <d v="2015-12-09T06:59:00"/>
    <x v="4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x v="5"/>
    <x v="8"/>
    <n v="139"/>
    <n v="65.760000000000005"/>
    <x v="442"/>
    <d v="2013-03-16T18:27:47"/>
    <x v="0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"/>
    <x v="3"/>
    <n v="278"/>
    <n v="67.16"/>
    <x v="443"/>
    <d v="2014-06-10T08:33:00"/>
    <x v="2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x v="0"/>
    <x v="4"/>
    <n v="224"/>
    <n v="58.93"/>
    <x v="444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x v="5"/>
    <x v="8"/>
    <n v="179"/>
    <n v="73.34"/>
    <x v="445"/>
    <d v="2010-11-17T06:24:20"/>
    <x v="7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x v="5"/>
    <x v="8"/>
    <n v="123"/>
    <n v="99.86"/>
    <x v="446"/>
    <d v="2015-05-20T22:39:50"/>
    <x v="4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x v="5"/>
    <x v="8"/>
    <n v="105"/>
    <n v="80.2"/>
    <x v="447"/>
    <d v="2010-08-11T15:59:00"/>
    <x v="7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x v="0"/>
    <x v="4"/>
    <n v="355"/>
    <n v="89.1"/>
    <x v="448"/>
    <d v="2014-02-27T23:00:00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x v="2"/>
    <x v="3"/>
    <n v="118"/>
    <n v="180.41"/>
    <x v="449"/>
    <d v="2014-11-26T01:15:00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x v="0"/>
    <x v="1"/>
    <n v="70"/>
    <n v="382.39"/>
    <x v="450"/>
    <d v="2016-10-01T14:58:37"/>
    <x v="1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x v="0"/>
    <x v="1"/>
    <n v="25"/>
    <n v="89.6"/>
    <x v="451"/>
    <d v="2016-11-12T05:00:00"/>
    <x v="1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x v="7"/>
    <x v="15"/>
    <n v="117"/>
    <n v="133.93"/>
    <x v="452"/>
    <d v="2015-04-25T00:00:00"/>
    <x v="4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x v="7"/>
    <x v="15"/>
    <n v="100"/>
    <n v="224.13"/>
    <x v="453"/>
    <d v="2015-05-04T04:01:00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x v="6"/>
    <x v="11"/>
    <n v="116"/>
    <n v="71.489999999999995"/>
    <x v="454"/>
    <d v="2014-08-04T15:59:33"/>
    <x v="2"/>
    <x v="1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x v="5"/>
    <x v="8"/>
    <n v="116"/>
    <n v="116.86"/>
    <x v="455"/>
    <d v="2012-05-03T16:31:12"/>
    <x v="3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x v="2"/>
    <x v="3"/>
    <n v="104"/>
    <n v="123.38"/>
    <x v="456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x v="7"/>
    <x v="12"/>
    <n v="116"/>
    <n v="152.54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x v="7"/>
    <x v="12"/>
    <n v="145"/>
    <n v="70.53"/>
    <x v="458"/>
    <d v="2012-12-15T18:52:0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x v="0"/>
    <x v="0"/>
    <n v="182"/>
    <n v="143.97999999999999"/>
    <x v="459"/>
    <d v="2016-11-10T13:37:07"/>
    <x v="1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x v="1"/>
    <x v="2"/>
    <n v="108"/>
    <n v="69.599999999999994"/>
    <x v="460"/>
    <d v="2016-01-12T05:00:00"/>
    <x v="4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x v="0"/>
    <x v="4"/>
    <n v="172"/>
    <n v="58.42"/>
    <x v="461"/>
    <d v="2015-01-09T03:26:10"/>
    <x v="2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x v="7"/>
    <x v="12"/>
    <n v="107"/>
    <n v="89.9"/>
    <x v="462"/>
    <d v="2012-09-10T03:55:00"/>
    <x v="3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x v="0"/>
    <x v="4"/>
    <n v="11"/>
    <n v="112.86"/>
    <x v="463"/>
    <d v="2017-03-12T19:00:00"/>
    <x v="5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x v="5"/>
    <x v="8"/>
    <n v="114"/>
    <n v="108.01"/>
    <x v="464"/>
    <d v="2014-12-11T04:59:00"/>
    <x v="2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x v="5"/>
    <x v="8"/>
    <n v="170"/>
    <n v="90.58"/>
    <x v="465"/>
    <d v="2015-10-14T12:00:21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x v="0"/>
    <x v="1"/>
    <n v="6"/>
    <n v="182.62"/>
    <x v="466"/>
    <d v="2016-09-13T07:05:00"/>
    <x v="1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x v="0"/>
    <x v="0"/>
    <n v="674"/>
    <n v="70.849999999999994"/>
    <x v="467"/>
    <d v="2012-11-18T01:17:24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x v="0"/>
    <x v="0"/>
    <n v="140"/>
    <n v="95.49"/>
    <x v="468"/>
    <d v="2014-12-31T21:08:08"/>
    <x v="2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x v="2"/>
    <x v="3"/>
    <n v="102"/>
    <n v="165.35"/>
    <x v="469"/>
    <d v="2015-05-31T14:45:27"/>
    <x v="4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x v="7"/>
    <x v="15"/>
    <n v="111"/>
    <n v="127.98"/>
    <x v="470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x v="2"/>
    <x v="3"/>
    <n v="104"/>
    <n v="48.04"/>
    <x v="471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x v="5"/>
    <x v="8"/>
    <n v="110"/>
    <n v="70"/>
    <x v="472"/>
    <d v="2016-09-03T01:00:00"/>
    <x v="1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x v="6"/>
    <x v="9"/>
    <n v="110"/>
    <n v="128.91"/>
    <x v="473"/>
    <d v="2015-04-16T02:50:00"/>
    <x v="4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x v="6"/>
    <x v="11"/>
    <n v="110"/>
    <n v="99.79"/>
    <x v="474"/>
    <d v="2015-11-12T02:31:00"/>
    <x v="4"/>
    <x v="1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x v="5"/>
    <x v="8"/>
    <n v="109"/>
    <n v="121.28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x v="6"/>
    <x v="11"/>
    <n v="109"/>
    <n v="139.24"/>
    <x v="476"/>
    <d v="2017-03-16T18:49:01"/>
    <x v="5"/>
    <x v="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x v="0"/>
    <x v="0"/>
    <n v="108"/>
    <n v="90.18"/>
    <x v="477"/>
    <d v="2015-06-13T16:25:1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x v="7"/>
    <x v="15"/>
    <n v="295"/>
    <n v="92.1"/>
    <x v="478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x v="2"/>
    <x v="3"/>
    <n v="108"/>
    <n v="462.86"/>
    <x v="479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x v="2"/>
    <x v="3"/>
    <n v="101"/>
    <n v="39.92"/>
    <x v="480"/>
    <d v="2014-07-19T09:14:38"/>
    <x v="2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x v="5"/>
    <x v="8"/>
    <n v="108"/>
    <n v="117.85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x v="5"/>
    <x v="8"/>
    <n v="107"/>
    <n v="81.63"/>
    <x v="482"/>
    <d v="2012-07-07T13:33:26"/>
    <x v="3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x v="3"/>
    <x v="5"/>
    <n v="114"/>
    <n v="68.11"/>
    <x v="483"/>
    <d v="2016-12-02T07:00:00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x v="0"/>
    <x v="24"/>
    <n v="159"/>
    <n v="77.33"/>
    <x v="484"/>
    <d v="2015-09-25T21:00:00"/>
    <x v="4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x v="7"/>
    <x v="15"/>
    <n v="106"/>
    <n v="38.54"/>
    <x v="485"/>
    <d v="2012-09-04T13:29:07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x v="3"/>
    <x v="5"/>
    <n v="636"/>
    <n v="94.1"/>
    <x v="486"/>
    <d v="2016-06-19T23:00:00"/>
    <x v="1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x v="0"/>
    <x v="1"/>
    <n v="40"/>
    <n v="152.41"/>
    <x v="487"/>
    <d v="2017-03-13T03:40:05"/>
    <x v="5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x v="0"/>
    <x v="4"/>
    <n v="105"/>
    <n v="205.3"/>
    <x v="488"/>
    <d v="2015-12-01T20:01:01"/>
    <x v="4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x v="6"/>
    <x v="9"/>
    <n v="105"/>
    <n v="63.23"/>
    <x v="489"/>
    <d v="2017-01-19T15:57:51"/>
    <x v="1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x v="3"/>
    <x v="5"/>
    <n v="524"/>
    <n v="44.17"/>
    <x v="490"/>
    <d v="2014-10-02T21:37:05"/>
    <x v="2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x v="5"/>
    <x v="8"/>
    <n v="105"/>
    <n v="67.77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x v="6"/>
    <x v="11"/>
    <n v="101"/>
    <n v="54.91"/>
    <x v="492"/>
    <d v="2016-03-15T21:00:00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x v="6"/>
    <x v="11"/>
    <n v="105"/>
    <n v="327.08"/>
    <x v="493"/>
    <d v="2015-11-01T23:00:00"/>
    <x v="4"/>
    <x v="1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x v="6"/>
    <x v="9"/>
    <n v="157"/>
    <n v="146.69"/>
    <x v="494"/>
    <d v="2015-06-21T20:04:09"/>
    <x v="4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x v="6"/>
    <x v="11"/>
    <n v="105"/>
    <n v="89.59"/>
    <x v="495"/>
    <d v="2016-12-22T14:59:12"/>
    <x v="1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x v="0"/>
    <x v="0"/>
    <n v="157"/>
    <n v="36.97"/>
    <x v="496"/>
    <d v="2014-10-01T00:00:00"/>
    <x v="2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x v="2"/>
    <x v="3"/>
    <n v="112"/>
    <n v="75.98"/>
    <x v="497"/>
    <d v="2015-11-18T15:00:04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x v="7"/>
    <x v="15"/>
    <n v="112"/>
    <n v="85.05"/>
    <x v="498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x v="7"/>
    <x v="12"/>
    <n v="104"/>
    <n v="78.03"/>
    <x v="499"/>
    <d v="2009-12-09T18:24:00"/>
    <x v="8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x v="6"/>
    <x v="19"/>
    <n v="104"/>
    <n v="135.63"/>
    <x v="500"/>
    <d v="2016-03-26T16:39:00"/>
    <x v="1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x v="5"/>
    <x v="8"/>
    <n v="104"/>
    <n v="239.94"/>
    <x v="501"/>
    <d v="2014-02-28T14:33:19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x v="7"/>
    <x v="15"/>
    <n v="156"/>
    <n v="117.23"/>
    <x v="502"/>
    <d v="2012-10-12T20:37:41"/>
    <x v="3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x v="2"/>
    <x v="3"/>
    <n v="104"/>
    <n v="111.18"/>
    <x v="503"/>
    <d v="2015-08-25T15:05:12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x v="6"/>
    <x v="11"/>
    <n v="104"/>
    <n v="199.17"/>
    <x v="504"/>
    <d v="2015-10-08T00:32:52"/>
    <x v="4"/>
    <x v="13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x v="2"/>
    <x v="3"/>
    <n v="155"/>
    <n v="207.07"/>
    <x v="505"/>
    <d v="2016-03-24T16:01:04"/>
    <x v="1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x v="2"/>
    <x v="3"/>
    <n v="172"/>
    <n v="174.21"/>
    <x v="506"/>
    <d v="2015-11-01T03:00:00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x v="6"/>
    <x v="11"/>
    <n v="103"/>
    <n v="85.53"/>
    <x v="507"/>
    <d v="2016-07-01T08:20:51"/>
    <x v="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x v="6"/>
    <x v="11"/>
    <n v="154"/>
    <n v="106.5"/>
    <x v="508"/>
    <d v="2015-11-06T13:00:09"/>
    <x v="4"/>
    <x v="1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x v="5"/>
    <x v="8"/>
    <n v="119"/>
    <n v="61.5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x v="0"/>
    <x v="1"/>
    <n v="15"/>
    <n v="530.69000000000005"/>
    <x v="510"/>
    <d v="2014-09-18T02:00:00"/>
    <x v="2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x v="6"/>
    <x v="11"/>
    <n v="102"/>
    <n v="127.79"/>
    <x v="511"/>
    <d v="2015-11-14T17:49:31"/>
    <x v="4"/>
    <x v="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x v="6"/>
    <x v="11"/>
    <n v="102"/>
    <n v="136.85"/>
    <x v="512"/>
    <d v="2017-02-24T13:48:00"/>
    <x v="5"/>
    <x v="1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x v="7"/>
    <x v="15"/>
    <n v="102"/>
    <n v="88.04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x v="6"/>
    <x v="11"/>
    <n v="102"/>
    <n v="53.18"/>
    <x v="514"/>
    <d v="2015-07-17T18:11:00"/>
    <x v="4"/>
    <x v="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x v="5"/>
    <x v="16"/>
    <n v="102"/>
    <n v="221.52"/>
    <x v="515"/>
    <d v="2015-04-25T19:59:22"/>
    <x v="4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x v="2"/>
    <x v="3"/>
    <n v="61"/>
    <n v="109.94"/>
    <x v="516"/>
    <d v="2015-08-10T06:59:00"/>
    <x v="4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x v="5"/>
    <x v="8"/>
    <n v="305"/>
    <n v="68.489999999999995"/>
    <x v="517"/>
    <d v="2010-12-18T09:43:25"/>
    <x v="7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x v="6"/>
    <x v="11"/>
    <n v="102"/>
    <n v="125.12"/>
    <x v="518"/>
    <d v="2016-08-15T20:09:42"/>
    <x v="1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x v="4"/>
    <x v="7"/>
    <n v="102"/>
    <n v="149.31"/>
    <x v="519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x v="7"/>
    <x v="15"/>
    <n v="102"/>
    <n v="67.39"/>
    <x v="520"/>
    <d v="2014-02-24T16:25:07"/>
    <x v="2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x v="1"/>
    <x v="2"/>
    <n v="101"/>
    <n v="44.67"/>
    <x v="521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x v="4"/>
    <x v="7"/>
    <n v="101"/>
    <n v="123.35"/>
    <x v="522"/>
    <d v="2014-06-29T21:31:24"/>
    <x v="2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x v="6"/>
    <x v="11"/>
    <n v="101"/>
    <n v="256.37"/>
    <x v="523"/>
    <d v="2017-03-12T21:00:00"/>
    <x v="5"/>
    <x v="2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x v="6"/>
    <x v="11"/>
    <n v="302"/>
    <n v="252.02"/>
    <x v="524"/>
    <d v="2016-05-13T19:04:23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x v="7"/>
    <x v="15"/>
    <n v="101"/>
    <n v="97.99"/>
    <x v="525"/>
    <d v="2012-01-21T08:13:00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x v="6"/>
    <x v="9"/>
    <n v="191"/>
    <n v="259.95"/>
    <x v="526"/>
    <d v="2014-09-10T04:52:00"/>
    <x v="2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x v="3"/>
    <x v="5"/>
    <n v="537"/>
    <n v="22.12"/>
    <x v="527"/>
    <d v="2016-02-01T14:48:43"/>
    <x v="1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x v="5"/>
    <x v="8"/>
    <n v="113"/>
    <n v="73.02"/>
    <x v="528"/>
    <d v="2011-12-20T11:49:50"/>
    <x v="6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x v="5"/>
    <x v="16"/>
    <n v="143"/>
    <n v="185.48"/>
    <x v="529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x v="0"/>
    <x v="1"/>
    <n v="73"/>
    <n v="405.5"/>
    <x v="530"/>
    <d v="2015-10-15T02:30:53"/>
    <x v="4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x v="7"/>
    <x v="15"/>
    <n v="145"/>
    <n v="70.790000000000006"/>
    <x v="531"/>
    <d v="2012-06-14T19:24:11"/>
    <x v="3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x v="6"/>
    <x v="11"/>
    <n v="111"/>
    <n v="200.69"/>
    <x v="532"/>
    <d v="2014-06-15T18:05:25"/>
    <x v="2"/>
    <x v="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x v="7"/>
    <x v="15"/>
    <n v="144"/>
    <n v="92.55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x v="0"/>
    <x v="1"/>
    <n v="11"/>
    <n v="51.82"/>
    <x v="534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x v="3"/>
    <x v="18"/>
    <n v="28"/>
    <n v="26.6"/>
    <x v="535"/>
    <d v="2014-12-05T18:30:29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x v="0"/>
    <x v="0"/>
    <n v="118"/>
    <n v="97.19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x v="5"/>
    <x v="8"/>
    <n v="283"/>
    <n v="49.88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x v="5"/>
    <x v="16"/>
    <n v="128"/>
    <n v="118.34"/>
    <x v="538"/>
    <d v="2015-08-10T22:17:17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x v="0"/>
    <x v="0"/>
    <n v="281"/>
    <n v="147.94999999999999"/>
    <x v="539"/>
    <d v="2014-09-24T01:41:37"/>
    <x v="2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x v="0"/>
    <x v="1"/>
    <n v="47"/>
    <n v="1272.73"/>
    <x v="540"/>
    <d v="2017-02-09T07:16:47"/>
    <x v="5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x v="7"/>
    <x v="15"/>
    <n v="117"/>
    <n v="76.92"/>
    <x v="541"/>
    <d v="2013-09-20T20:17:27"/>
    <x v="0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x v="7"/>
    <x v="15"/>
    <n v="111"/>
    <n v="73.36"/>
    <x v="542"/>
    <d v="2014-03-24T01:22:50"/>
    <x v="2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x v="0"/>
    <x v="0"/>
    <n v="347"/>
    <n v="29.31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x v="2"/>
    <x v="3"/>
    <n v="57"/>
    <n v="150.5"/>
    <x v="544"/>
    <d v="2014-10-14T18:43:14"/>
    <x v="2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x v="5"/>
    <x v="8"/>
    <n v="114"/>
    <n v="103.22"/>
    <x v="545"/>
    <d v="2015-11-14T07:01:00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x v="3"/>
    <x v="5"/>
    <n v="171"/>
    <n v="25.43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x v="0"/>
    <x v="26"/>
    <n v="27"/>
    <n v="402.71"/>
    <x v="547"/>
    <d v="2015-11-15T15:13:09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x v="7"/>
    <x v="25"/>
    <n v="109"/>
    <n v="103.68"/>
    <x v="548"/>
    <d v="2015-10-13T23:13:41"/>
    <x v="4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x v="1"/>
    <x v="17"/>
    <n v="136"/>
    <n v="59.97"/>
    <x v="549"/>
    <d v="2015-09-05T03:59:00"/>
    <x v="4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x v="3"/>
    <x v="5"/>
    <n v="1357"/>
    <n v="14.37"/>
    <x v="550"/>
    <d v="2015-12-07T16:47:16"/>
    <x v="4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x v="3"/>
    <x v="5"/>
    <n v="271"/>
    <n v="140.97999999999999"/>
    <x v="551"/>
    <d v="2016-04-22T19:49:04"/>
    <x v="1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x v="2"/>
    <x v="3"/>
    <n v="135"/>
    <n v="79.41"/>
    <x v="552"/>
    <d v="2015-12-20T09:00:00"/>
    <x v="4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x v="7"/>
    <x v="15"/>
    <n v="154"/>
    <n v="70.58"/>
    <x v="553"/>
    <d v="2014-01-06T12:55:40"/>
    <x v="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x v="5"/>
    <x v="8"/>
    <n v="105"/>
    <n v="78.66"/>
    <x v="554"/>
    <d v="2012-07-19T21:03:31"/>
    <x v="3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x v="2"/>
    <x v="3"/>
    <n v="103"/>
    <n v="234.79"/>
    <x v="555"/>
    <d v="2015-12-04T05:00:00"/>
    <x v="4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x v="7"/>
    <x v="15"/>
    <n v="199"/>
    <n v="94.49"/>
    <x v="556"/>
    <d v="2011-01-01T04:59:00"/>
    <x v="7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x v="0"/>
    <x v="1"/>
    <n v="44"/>
    <n v="174.95"/>
    <x v="557"/>
    <d v="2016-12-14T15:00:23"/>
    <x v="1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x v="1"/>
    <x v="17"/>
    <n v="102"/>
    <n v="141.41999999999999"/>
    <x v="558"/>
    <d v="2013-06-11T15:33:26"/>
    <x v="0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x v="4"/>
    <x v="7"/>
    <n v="111"/>
    <n v="74.180000000000007"/>
    <x v="559"/>
    <d v="2014-06-26T15:22:23"/>
    <x v="2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x v="3"/>
    <x v="5"/>
    <n v="147"/>
    <n v="52.7"/>
    <x v="560"/>
    <d v="2015-10-15T09:59:58"/>
    <x v="4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x v="2"/>
    <x v="3"/>
    <n v="105"/>
    <n v="118.74"/>
    <x v="561"/>
    <d v="2015-06-08T04:00:00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x v="6"/>
    <x v="11"/>
    <n v="101"/>
    <n v="70.77"/>
    <x v="562"/>
    <d v="2015-03-26T01:03:29"/>
    <x v="4"/>
    <x v="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x v="6"/>
    <x v="9"/>
    <n v="109"/>
    <n v="84.11"/>
    <x v="563"/>
    <d v="2016-02-02T17:26:38"/>
    <x v="1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x v="0"/>
    <x v="0"/>
    <n v="262"/>
    <n v="127.32"/>
    <x v="564"/>
    <d v="2012-01-12T01:00:00"/>
    <x v="6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x v="2"/>
    <x v="3"/>
    <n v="101"/>
    <n v="211.48"/>
    <x v="565"/>
    <d v="2015-06-13T12:09:11"/>
    <x v="4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x v="5"/>
    <x v="8"/>
    <n v="104"/>
    <n v="81.849999999999994"/>
    <x v="566"/>
    <d v="2015-03-15T13:32:02"/>
    <x v="4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x v="5"/>
    <x v="8"/>
    <n v="132"/>
    <n v="78.58"/>
    <x v="567"/>
    <d v="2014-06-25T10:51:39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x v="5"/>
    <x v="8"/>
    <n v="104"/>
    <n v="56.46"/>
    <x v="568"/>
    <d v="2010-09-01T03:44:00"/>
    <x v="7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x v="0"/>
    <x v="1"/>
    <n v="112"/>
    <n v="367.97"/>
    <x v="569"/>
    <d v="2015-10-15T21:11:08"/>
    <x v="4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x v="5"/>
    <x v="27"/>
    <n v="107"/>
    <n v="273.83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x v="0"/>
    <x v="26"/>
    <n v="21"/>
    <n v="105.93"/>
    <x v="571"/>
    <d v="2015-10-01T04:59:00"/>
    <x v="4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x v="6"/>
    <x v="11"/>
    <n v="128"/>
    <n v="72.760000000000005"/>
    <x v="572"/>
    <d v="2015-06-11T03:59:00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x v="1"/>
    <x v="17"/>
    <n v="128"/>
    <n v="492.31"/>
    <x v="573"/>
    <d v="2015-02-14T14:09:51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x v="6"/>
    <x v="11"/>
    <n v="128"/>
    <n v="90.74"/>
    <x v="574"/>
    <d v="2015-07-16T00:00:00"/>
    <x v="4"/>
    <x v="17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x v="0"/>
    <x v="1"/>
    <n v="26"/>
    <n v="133.25"/>
    <x v="575"/>
    <d v="2016-06-28T09:41:35"/>
    <x v="1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x v="6"/>
    <x v="9"/>
    <n v="120"/>
    <n v="108.24"/>
    <x v="576"/>
    <d v="2014-10-06T16:11:45"/>
    <x v="2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x v="6"/>
    <x v="11"/>
    <n v="127"/>
    <n v="69.569999999999993"/>
    <x v="577"/>
    <d v="2014-09-19T18:08:12"/>
    <x v="2"/>
    <x v="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x v="5"/>
    <x v="8"/>
    <n v="106"/>
    <n v="62.71"/>
    <x v="578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x v="0"/>
    <x v="0"/>
    <n v="253"/>
    <n v="68.25"/>
    <x v="579"/>
    <d v="2017-01-29T20:34:13"/>
    <x v="1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x v="6"/>
    <x v="11"/>
    <n v="103"/>
    <n v="93.81"/>
    <x v="580"/>
    <d v="2014-12-22T04:00:00"/>
    <x v="2"/>
    <x v="18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x v="7"/>
    <x v="15"/>
    <n v="100"/>
    <n v="126.81"/>
    <x v="581"/>
    <d v="2012-10-29T07:21:24"/>
    <x v="3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x v="6"/>
    <x v="11"/>
    <n v="70"/>
    <n v="63.56"/>
    <x v="582"/>
    <d v="2015-02-01T02:54:00"/>
    <x v="2"/>
    <x v="1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x v="0"/>
    <x v="1"/>
    <n v="31"/>
    <n v="102.02"/>
    <x v="583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x v="7"/>
    <x v="15"/>
    <n v="497"/>
    <n v="51.72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x v="2"/>
    <x v="3"/>
    <n v="123"/>
    <n v="94.74"/>
    <x v="585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x v="7"/>
    <x v="15"/>
    <n v="124"/>
    <n v="92.54"/>
    <x v="586"/>
    <d v="2011-02-20T23:52:34"/>
    <x v="6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x v="0"/>
    <x v="0"/>
    <n v="124"/>
    <n v="88.24"/>
    <x v="587"/>
    <d v="2016-01-22T16:59:34"/>
    <x v="4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x v="6"/>
    <x v="11"/>
    <n v="103"/>
    <n v="62.05"/>
    <x v="588"/>
    <d v="2014-07-03T03:59:00"/>
    <x v="2"/>
    <x v="15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x v="6"/>
    <x v="11"/>
    <n v="123"/>
    <n v="71.239999999999995"/>
    <x v="589"/>
    <d v="2016-05-13T00:10:08"/>
    <x v="1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x v="6"/>
    <x v="9"/>
    <n v="246"/>
    <n v="67.7"/>
    <x v="590"/>
    <d v="2012-10-06T23:51:15"/>
    <x v="3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x v="6"/>
    <x v="11"/>
    <n v="102"/>
    <n v="106.57"/>
    <x v="591"/>
    <d v="2016-01-05T23:55:00"/>
    <x v="4"/>
    <x v="2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x v="6"/>
    <x v="11"/>
    <n v="102"/>
    <n v="66.59"/>
    <x v="592"/>
    <d v="2014-12-31T00:00:00"/>
    <x v="2"/>
    <x v="2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x v="2"/>
    <x v="3"/>
    <n v="102"/>
    <n v="103.64"/>
    <x v="593"/>
    <d v="2016-10-23T20:50:40"/>
    <x v="1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x v="6"/>
    <x v="11"/>
    <n v="122"/>
    <n v="716.35"/>
    <x v="594"/>
    <d v="2016-09-21T03:00:00"/>
    <x v="1"/>
    <x v="3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x v="5"/>
    <x v="8"/>
    <n v="101"/>
    <n v="139.83000000000001"/>
    <x v="595"/>
    <d v="2015-07-23T03:11:00"/>
    <x v="4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x v="6"/>
    <x v="9"/>
    <n v="122"/>
    <n v="109.59"/>
    <x v="596"/>
    <d v="2016-10-31T04:00:0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x v="0"/>
    <x v="0"/>
    <n v="121"/>
    <n v="55.81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x v="0"/>
    <x v="4"/>
    <n v="110"/>
    <n v="31.44"/>
    <x v="598"/>
    <d v="2014-04-29T17:06:22"/>
    <x v="2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x v="6"/>
    <x v="11"/>
    <n v="101"/>
    <n v="60.48"/>
    <x v="599"/>
    <d v="2015-04-04T20:19:17"/>
    <x v="4"/>
    <x v="1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x v="5"/>
    <x v="16"/>
    <n v="100"/>
    <n v="169.61"/>
    <x v="600"/>
    <d v="2015-12-16T23:08:04"/>
    <x v="4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x v="7"/>
    <x v="20"/>
    <n v="120"/>
    <n v="63.38"/>
    <x v="601"/>
    <d v="2016-09-24T05:26:27"/>
    <x v="1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x v="5"/>
    <x v="16"/>
    <n v="100"/>
    <n v="171.84"/>
    <x v="602"/>
    <d v="2014-06-16T05:30:00"/>
    <x v="2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x v="5"/>
    <x v="8"/>
    <n v="107"/>
    <n v="71.900000000000006"/>
    <x v="603"/>
    <d v="2017-02-24T11:58:28"/>
    <x v="5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x v="2"/>
    <x v="3"/>
    <n v="150"/>
    <n v="55.82"/>
    <x v="604"/>
    <d v="2014-07-16T15:17:46"/>
    <x v="2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x v="5"/>
    <x v="16"/>
    <n v="100"/>
    <n v="137.93"/>
    <x v="605"/>
    <d v="2015-10-24T04:14:05"/>
    <x v="4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x v="6"/>
    <x v="11"/>
    <n v="100"/>
    <n v="1000"/>
    <x v="606"/>
    <d v="2014-09-13T09:37:21"/>
    <x v="2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x v="5"/>
    <x v="8"/>
    <n v="124"/>
    <n v="139.53"/>
    <x v="607"/>
    <d v="2014-08-08T00:00:00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x v="6"/>
    <x v="9"/>
    <n v="120"/>
    <n v="64.16"/>
    <x v="608"/>
    <d v="2015-10-08T07:59:53"/>
    <x v="4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x v="3"/>
    <x v="5"/>
    <n v="141"/>
    <n v="57.93"/>
    <x v="609"/>
    <d v="2012-02-27T16:17:03"/>
    <x v="3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x v="5"/>
    <x v="10"/>
    <n v="12"/>
    <n v="314.29000000000002"/>
    <x v="610"/>
    <d v="2014-12-28T15:22:29"/>
    <x v="2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x v="2"/>
    <x v="3"/>
    <n v="40"/>
    <n v="78.44"/>
    <x v="611"/>
    <d v="2016-07-02T14:25:10"/>
    <x v="1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x v="6"/>
    <x v="11"/>
    <n v="119"/>
    <n v="125.05"/>
    <x v="612"/>
    <d v="2015-01-02T05:56:28"/>
    <x v="2"/>
    <x v="2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x v="0"/>
    <x v="1"/>
    <n v="39"/>
    <n v="788.53"/>
    <x v="613"/>
    <d v="2015-01-14T04:00:00"/>
    <x v="2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x v="7"/>
    <x v="15"/>
    <n v="118"/>
    <n v="131.16999999999999"/>
    <x v="614"/>
    <d v="2015-01-24T23:08:15"/>
    <x v="2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x v="0"/>
    <x v="1"/>
    <n v="147"/>
    <n v="42.89"/>
    <x v="615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x v="6"/>
    <x v="11"/>
    <n v="100"/>
    <n v="93.98"/>
    <x v="616"/>
    <d v="2014-08-08T13:54:00"/>
    <x v="2"/>
    <x v="2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x v="0"/>
    <x v="0"/>
    <n v="235"/>
    <n v="64.180000000000007"/>
    <x v="617"/>
    <d v="2015-02-05T19:44:01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x v="3"/>
    <x v="5"/>
    <n v="1174"/>
    <n v="81.56"/>
    <x v="618"/>
    <d v="2015-08-16T06:40:36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x v="7"/>
    <x v="13"/>
    <n v="117"/>
    <n v="45.99"/>
    <x v="619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x v="0"/>
    <x v="1"/>
    <n v="8"/>
    <n v="292.08"/>
    <x v="620"/>
    <d v="2014-11-13T08:02:00"/>
    <x v="2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x v="5"/>
    <x v="8"/>
    <n v="117"/>
    <n v="40.76"/>
    <x v="621"/>
    <d v="2014-10-08T04:01:08"/>
    <x v="2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x v="7"/>
    <x v="15"/>
    <n v="155"/>
    <n v="112.02"/>
    <x v="622"/>
    <d v="2012-09-11T16:47:33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x v="5"/>
    <x v="16"/>
    <n v="137"/>
    <n v="63.92"/>
    <x v="623"/>
    <d v="2015-07-23T03:00:00"/>
    <x v="4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x v="5"/>
    <x v="16"/>
    <n v="116"/>
    <n v="223.48"/>
    <x v="624"/>
    <d v="2014-07-17T16:50:46"/>
    <x v="2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x v="2"/>
    <x v="3"/>
    <n v="41"/>
    <n v="120.77"/>
    <x v="625"/>
    <d v="2017-02-11T16:20:30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x v="0"/>
    <x v="0"/>
    <n v="116"/>
    <n v="84.46"/>
    <x v="626"/>
    <d v="2010-08-24T04:00:00"/>
    <x v="7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x v="4"/>
    <x v="7"/>
    <n v="144"/>
    <n v="40.799999999999997"/>
    <x v="627"/>
    <d v="2014-08-18T00:08:10"/>
    <x v="2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x v="4"/>
    <x v="7"/>
    <n v="115"/>
    <n v="62.07"/>
    <x v="628"/>
    <d v="2017-03-05T21:48:10"/>
    <x v="5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x v="6"/>
    <x v="11"/>
    <n v="154"/>
    <n v="110.87"/>
    <x v="629"/>
    <d v="2015-05-31T06:59:00"/>
    <x v="4"/>
    <x v="1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x v="0"/>
    <x v="4"/>
    <n v="100"/>
    <n v="136.9"/>
    <x v="630"/>
    <d v="2015-03-09T21:49:21"/>
    <x v="4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x v="7"/>
    <x v="15"/>
    <n v="115"/>
    <n v="67.88"/>
    <x v="631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x v="0"/>
    <x v="1"/>
    <n v="6"/>
    <n v="603.53"/>
    <x v="632"/>
    <d v="2016-07-21T14:00:00"/>
    <x v="1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x v="6"/>
    <x v="11"/>
    <n v="115"/>
    <n v="184.68"/>
    <x v="633"/>
    <d v="2016-06-03T13:31:22"/>
    <x v="1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x v="6"/>
    <x v="9"/>
    <n v="5"/>
    <n v="1270.22"/>
    <x v="634"/>
    <d v="2015-05-01T18:39:05"/>
    <x v="4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x v="3"/>
    <x v="5"/>
    <n v="134"/>
    <n v="23.81"/>
    <x v="635"/>
    <d v="2014-08-16T08:17:57"/>
    <x v="2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x v="7"/>
    <x v="15"/>
    <n v="114"/>
    <n v="72.06"/>
    <x v="636"/>
    <d v="2016-10-27T21:19:00"/>
    <x v="1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x v="7"/>
    <x v="12"/>
    <n v="146"/>
    <n v="98.82"/>
    <x v="637"/>
    <d v="2012-11-09T19:07:07"/>
    <x v="3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x v="6"/>
    <x v="11"/>
    <n v="114"/>
    <n v="88.77"/>
    <x v="638"/>
    <d v="2015-09-16T17:43:32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x v="7"/>
    <x v="15"/>
    <n v="126"/>
    <n v="61.7"/>
    <x v="639"/>
    <d v="2014-10-07T00:06:13"/>
    <x v="2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x v="1"/>
    <x v="17"/>
    <n v="315"/>
    <n v="105.05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x v="6"/>
    <x v="11"/>
    <n v="119"/>
    <n v="50.16"/>
    <x v="641"/>
    <d v="2014-06-20T23:00:00"/>
    <x v="2"/>
    <x v="8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x v="3"/>
    <x v="5"/>
    <n v="287"/>
    <n v="41.78"/>
    <x v="642"/>
    <d v="2016-05-07T22:50:51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x v="5"/>
    <x v="8"/>
    <n v="113"/>
    <n v="48.05"/>
    <x v="643"/>
    <d v="2010-08-22T17:40:00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x v="0"/>
    <x v="0"/>
    <n v="150"/>
    <n v="160.44"/>
    <x v="644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x v="5"/>
    <x v="8"/>
    <n v="112"/>
    <n v="181.13"/>
    <x v="645"/>
    <d v="2014-05-17T03:30:00"/>
    <x v="2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x v="6"/>
    <x v="9"/>
    <n v="1"/>
    <n v="415.78"/>
    <x v="646"/>
    <d v="2015-03-22T16:07:15"/>
    <x v="4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x v="2"/>
    <x v="3"/>
    <n v="280"/>
    <n v="81.27"/>
    <x v="647"/>
    <d v="2016-04-01T04:00:00"/>
    <x v="1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x v="7"/>
    <x v="13"/>
    <n v="112"/>
    <n v="79.260000000000005"/>
    <x v="648"/>
    <d v="2015-04-04T21:59:00"/>
    <x v="4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x v="7"/>
    <x v="15"/>
    <n v="112"/>
    <n v="73.91"/>
    <x v="649"/>
    <d v="2015-06-05T11:47:56"/>
    <x v="4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x v="6"/>
    <x v="11"/>
    <n v="111"/>
    <n v="57.63"/>
    <x v="650"/>
    <d v="2015-09-12T03:59:00"/>
    <x v="4"/>
    <x v="3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x v="5"/>
    <x v="27"/>
    <n v="111"/>
    <n v="62.33"/>
    <x v="651"/>
    <d v="2011-10-02T06:59:00"/>
    <x v="6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x v="5"/>
    <x v="16"/>
    <n v="129"/>
    <n v="128.94999999999999"/>
    <x v="652"/>
    <d v="2016-05-27T23:15:16"/>
    <x v="1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x v="7"/>
    <x v="12"/>
    <n v="111"/>
    <n v="115.31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x v="6"/>
    <x v="11"/>
    <n v="111"/>
    <n v="151.46"/>
    <x v="654"/>
    <d v="2015-07-21T10:03:25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x v="6"/>
    <x v="11"/>
    <n v="105"/>
    <n v="56.07"/>
    <x v="655"/>
    <d v="2015-03-05T04:00:00"/>
    <x v="4"/>
    <x v="18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x v="0"/>
    <x v="24"/>
    <n v="28"/>
    <n v="167.15"/>
    <x v="656"/>
    <d v="2014-10-29T22:45:00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x v="0"/>
    <x v="0"/>
    <n v="1462"/>
    <n v="40.76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x v="7"/>
    <x v="22"/>
    <n v="110"/>
    <n v="85.55"/>
    <x v="658"/>
    <d v="2012-11-22T02:26:00"/>
    <x v="3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x v="2"/>
    <x v="3"/>
    <n v="39"/>
    <n v="133.9"/>
    <x v="659"/>
    <d v="2016-10-14T16:00:00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x v="3"/>
    <x v="5"/>
    <n v="542"/>
    <n v="41.23"/>
    <x v="660"/>
    <d v="2015-07-06T03:00:00"/>
    <x v="4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x v="0"/>
    <x v="1"/>
    <n v="22"/>
    <n v="50.3"/>
    <x v="661"/>
    <d v="2015-01-01T04:59:00"/>
    <x v="2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x v="5"/>
    <x v="8"/>
    <n v="108"/>
    <n v="58.72"/>
    <x v="662"/>
    <d v="2012-04-27T21:32:00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x v="3"/>
    <x v="5"/>
    <n v="180"/>
    <n v="24.27"/>
    <x v="663"/>
    <d v="2016-05-23T03:00:00"/>
    <x v="1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x v="4"/>
    <x v="7"/>
    <n v="108"/>
    <n v="90"/>
    <x v="664"/>
    <d v="2014-11-30T04:25:15"/>
    <x v="2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x v="6"/>
    <x v="11"/>
    <n v="22"/>
    <n v="128.27000000000001"/>
    <x v="665"/>
    <d v="2014-07-01T06:00:00"/>
    <x v="2"/>
    <x v="23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x v="7"/>
    <x v="13"/>
    <n v="107"/>
    <n v="108.48"/>
    <x v="666"/>
    <d v="2015-12-16T18:20:10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x v="0"/>
    <x v="4"/>
    <n v="102"/>
    <n v="107.1"/>
    <x v="667"/>
    <d v="2014-04-30T05:00:00"/>
    <x v="2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x v="3"/>
    <x v="5"/>
    <n v="126"/>
    <n v="21.5"/>
    <x v="668"/>
    <d v="2014-04-25T21:08:47"/>
    <x v="2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x v="6"/>
    <x v="11"/>
    <n v="107"/>
    <n v="109.03"/>
    <x v="669"/>
    <d v="2015-07-02T11:17:04"/>
    <x v="4"/>
    <x v="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x v="4"/>
    <x v="7"/>
    <n v="427"/>
    <n v="31.69"/>
    <x v="670"/>
    <d v="2016-11-12T04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x v="0"/>
    <x v="1"/>
    <n v="214"/>
    <n v="122.74"/>
    <x v="671"/>
    <d v="2016-04-17T18:18:39"/>
    <x v="1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x v="1"/>
    <x v="17"/>
    <n v="126"/>
    <n v="187.19"/>
    <x v="672"/>
    <d v="2015-05-09T05:00:00"/>
    <x v="4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x v="5"/>
    <x v="8"/>
    <n v="106"/>
    <n v="120.91"/>
    <x v="673"/>
    <d v="2010-07-17T09:59:00"/>
    <x v="7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x v="7"/>
    <x v="15"/>
    <n v="265"/>
    <n v="84.21"/>
    <x v="674"/>
    <d v="2012-03-02T06:59:00"/>
    <x v="3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x v="6"/>
    <x v="11"/>
    <n v="106"/>
    <n v="103.95"/>
    <x v="675"/>
    <d v="2015-09-23T14:21:26"/>
    <x v="4"/>
    <x v="13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x v="1"/>
    <x v="17"/>
    <n v="106"/>
    <n v="95.96"/>
    <x v="676"/>
    <d v="2017-01-28T22:35:30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x v="7"/>
    <x v="12"/>
    <n v="106"/>
    <n v="87.96"/>
    <x v="677"/>
    <d v="2010-07-22T06:00:00"/>
    <x v="7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x v="6"/>
    <x v="11"/>
    <n v="106"/>
    <n v="62.83"/>
    <x v="678"/>
    <d v="2014-07-10T09:07:49"/>
    <x v="2"/>
    <x v="1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x v="7"/>
    <x v="13"/>
    <n v="352"/>
    <n v="22.08"/>
    <x v="679"/>
    <d v="2015-10-17T04:00:00"/>
    <x v="4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x v="5"/>
    <x v="8"/>
    <n v="106"/>
    <n v="63.17"/>
    <x v="680"/>
    <d v="2015-11-07T04:00:00"/>
    <x v="4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x v="5"/>
    <x v="8"/>
    <n v="100"/>
    <n v="202.42"/>
    <x v="681"/>
    <d v="2013-04-08T04:33:00"/>
    <x v="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x v="7"/>
    <x v="15"/>
    <n v="105"/>
    <n v="201.94"/>
    <x v="682"/>
    <d v="2016-12-30T22:50:33"/>
    <x v="1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x v="6"/>
    <x v="11"/>
    <n v="104"/>
    <n v="145"/>
    <x v="683"/>
    <d v="2016-05-31T22:08:57"/>
    <x v="1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x v="7"/>
    <x v="15"/>
    <n v="149"/>
    <n v="71.97"/>
    <x v="684"/>
    <d v="2012-02-23T17:33:46"/>
    <x v="3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x v="0"/>
    <x v="0"/>
    <n v="130"/>
    <n v="43.1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x v="7"/>
    <x v="15"/>
    <n v="104"/>
    <n v="66.37"/>
    <x v="686"/>
    <d v="2012-11-22T22:00:00"/>
    <x v="3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x v="5"/>
    <x v="16"/>
    <n v="104"/>
    <n v="69.27"/>
    <x v="687"/>
    <d v="2014-08-07T12:21:47"/>
    <x v="2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x v="6"/>
    <x v="9"/>
    <n v="104"/>
    <n v="90.2"/>
    <x v="688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x v="7"/>
    <x v="12"/>
    <n v="172"/>
    <n v="94.05"/>
    <x v="689"/>
    <d v="2014-09-27T03:08:27"/>
    <x v="2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x v="6"/>
    <x v="11"/>
    <n v="103"/>
    <n v="90.68"/>
    <x v="690"/>
    <d v="2016-10-11T03:59:00"/>
    <x v="1"/>
    <x v="2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x v="5"/>
    <x v="8"/>
    <n v="103"/>
    <n v="86.85"/>
    <x v="691"/>
    <d v="2013-05-01T04:59:0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x v="5"/>
    <x v="8"/>
    <n v="103"/>
    <n v="86.55"/>
    <x v="692"/>
    <d v="2015-08-21T14:05:16"/>
    <x v="4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x v="6"/>
    <x v="11"/>
    <n v="103"/>
    <n v="139.19"/>
    <x v="693"/>
    <d v="2014-09-26T21:04:52"/>
    <x v="2"/>
    <x v="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x v="6"/>
    <x v="11"/>
    <n v="103"/>
    <n v="63.57"/>
    <x v="694"/>
    <d v="2014-11-19T08:27:59"/>
    <x v="2"/>
    <x v="1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x v="5"/>
    <x v="16"/>
    <n v="103"/>
    <n v="137.21"/>
    <x v="695"/>
    <d v="2014-11-19T18:52:52"/>
    <x v="2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x v="2"/>
    <x v="3"/>
    <n v="103"/>
    <n v="168.69"/>
    <x v="696"/>
    <d v="2015-03-19T17:45:23"/>
    <x v="4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x v="6"/>
    <x v="19"/>
    <n v="103"/>
    <n v="106.93"/>
    <x v="697"/>
    <d v="2014-07-03T04:00:45"/>
    <x v="2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x v="7"/>
    <x v="15"/>
    <n v="102"/>
    <n v="196.83"/>
    <x v="698"/>
    <d v="2016-08-01T16:22:03"/>
    <x v="1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x v="6"/>
    <x v="11"/>
    <n v="102"/>
    <n v="105.52"/>
    <x v="699"/>
    <d v="2015-05-26T03:59:00"/>
    <x v="4"/>
    <x v="8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x v="7"/>
    <x v="15"/>
    <n v="146"/>
    <n v="64.62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x v="1"/>
    <x v="17"/>
    <n v="204"/>
    <n v="59.36"/>
    <x v="701"/>
    <d v="2015-12-16T06:59:00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x v="7"/>
    <x v="12"/>
    <n v="128"/>
    <n v="129.11000000000001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x v="7"/>
    <x v="12"/>
    <n v="136"/>
    <n v="97.9"/>
    <x v="703"/>
    <d v="2010-09-04T01:03:00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x v="6"/>
    <x v="11"/>
    <n v="102"/>
    <n v="141.29"/>
    <x v="704"/>
    <d v="2015-09-13T00:00:00"/>
    <x v="4"/>
    <x v="15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x v="6"/>
    <x v="11"/>
    <n v="102"/>
    <n v="137.24"/>
    <x v="705"/>
    <d v="2014-09-13T04:00:00"/>
    <x v="2"/>
    <x v="24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x v="7"/>
    <x v="15"/>
    <n v="101"/>
    <n v="112.61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x v="6"/>
    <x v="11"/>
    <n v="101"/>
    <n v="99.34"/>
    <x v="707"/>
    <d v="2016-08-11T03:59:00"/>
    <x v="1"/>
    <x v="8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x v="5"/>
    <x v="8"/>
    <n v="101"/>
    <n v="146.65"/>
    <x v="708"/>
    <d v="2015-05-15T19:00:00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x v="6"/>
    <x v="11"/>
    <n v="101"/>
    <n v="103.21"/>
    <x v="709"/>
    <d v="2015-03-04T18:59:23"/>
    <x v="4"/>
    <x v="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x v="5"/>
    <x v="16"/>
    <n v="101"/>
    <n v="194.23"/>
    <x v="710"/>
    <d v="2015-12-25T17:07:01"/>
    <x v="4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x v="6"/>
    <x v="19"/>
    <n v="101"/>
    <n v="162.77000000000001"/>
    <x v="711"/>
    <d v="2015-05-07T14:01:04"/>
    <x v="4"/>
    <x v="0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x v="6"/>
    <x v="9"/>
    <n v="101"/>
    <n v="162.71"/>
    <x v="712"/>
    <d v="2016-08-27T22:53:29"/>
    <x v="1"/>
    <x v="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x v="6"/>
    <x v="11"/>
    <n v="101"/>
    <n v="63.83"/>
    <x v="713"/>
    <d v="2017-02-17T16:05:00"/>
    <x v="5"/>
    <x v="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x v="7"/>
    <x v="22"/>
    <n v="202"/>
    <n v="89.25"/>
    <x v="714"/>
    <d v="2016-08-18T06:59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x v="2"/>
    <x v="3"/>
    <n v="202"/>
    <n v="80.650000000000006"/>
    <x v="715"/>
    <d v="2016-04-19T20:05:04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7"/>
    <x v="15"/>
    <n v="155"/>
    <n v="53.01"/>
    <x v="716"/>
    <d v="2014-06-25T02:00:00"/>
    <x v="2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x v="6"/>
    <x v="11"/>
    <n v="336"/>
    <n v="41.77"/>
    <x v="717"/>
    <d v="2011-05-01T04:59:00"/>
    <x v="6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x v="6"/>
    <x v="11"/>
    <n v="101"/>
    <n v="145.87"/>
    <x v="718"/>
    <d v="2016-10-13T18:00:27"/>
    <x v="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x v="5"/>
    <x v="8"/>
    <n v="100"/>
    <n v="93.02"/>
    <x v="719"/>
    <d v="2012-02-24T20:33:58"/>
    <x v="3"/>
    <x v="0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x v="0"/>
    <x v="0"/>
    <n v="167"/>
    <n v="99.46"/>
    <x v="720"/>
    <d v="2014-12-03T04:00:00"/>
    <x v="2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x v="7"/>
    <x v="14"/>
    <n v="33"/>
    <n v="264.26"/>
    <x v="721"/>
    <d v="2017-04-03T01:00:00"/>
    <x v="5"/>
    <x v="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x v="6"/>
    <x v="11"/>
    <n v="100"/>
    <n v="118.13"/>
    <x v="722"/>
    <d v="2014-08-28T22:53:34"/>
    <x v="2"/>
    <x v="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x v="6"/>
    <x v="11"/>
    <n v="100"/>
    <n v="110.23"/>
    <x v="723"/>
    <d v="2014-07-16T11:49:36"/>
    <x v="2"/>
    <x v="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x v="6"/>
    <x v="11"/>
    <n v="100"/>
    <n v="92.84"/>
    <x v="724"/>
    <d v="2015-02-23T11:55:03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x v="6"/>
    <x v="11"/>
    <n v="100"/>
    <n v="48.44"/>
    <x v="725"/>
    <d v="2016-06-20T23:00:00"/>
    <x v="1"/>
    <x v="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x v="7"/>
    <x v="25"/>
    <n v="100"/>
    <n v="169.92"/>
    <x v="726"/>
    <d v="2015-02-02T21:39:12"/>
    <x v="2"/>
    <x v="0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x v="7"/>
    <x v="15"/>
    <n v="200"/>
    <n v="182.13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x v="1"/>
    <x v="17"/>
    <n v="122"/>
    <n v="84.14"/>
    <x v="728"/>
    <d v="2014-08-01T13:43:27"/>
    <x v="2"/>
    <x v="0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x v="7"/>
    <x v="15"/>
    <n v="100"/>
    <n v="172.41"/>
    <x v="729"/>
    <d v="2012-01-16T05:00:00"/>
    <x v="6"/>
    <x v="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x v="6"/>
    <x v="9"/>
    <n v="100"/>
    <n v="370.37"/>
    <x v="730"/>
    <d v="2016-01-07T13:47:00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x v="3"/>
    <x v="28"/>
    <n v="40"/>
    <n v="253.21"/>
    <x v="731"/>
    <d v="2016-04-23T19:40:2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x v="0"/>
    <x v="0"/>
    <n v="123"/>
    <n v="169.52"/>
    <x v="732"/>
    <d v="2014-04-23T15:59:33"/>
    <x v="2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x v="6"/>
    <x v="11"/>
    <n v="115"/>
    <n v="58.69"/>
    <x v="733"/>
    <d v="2014-10-14T06:59:00"/>
    <x v="2"/>
    <x v="21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x v="5"/>
    <x v="8"/>
    <n v="130"/>
    <n v="51.72"/>
    <x v="734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x v="1"/>
    <x v="2"/>
    <n v="102"/>
    <n v="33.19"/>
    <x v="735"/>
    <d v="2011-06-12T00:20:49"/>
    <x v="6"/>
    <x v="0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x v="2"/>
    <x v="3"/>
    <n v="108"/>
    <n v="112.79"/>
    <x v="736"/>
    <d v="2016-06-29T23:29:55"/>
    <x v="1"/>
    <x v="0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x v="7"/>
    <x v="15"/>
    <n v="100"/>
    <n v="190.9"/>
    <x v="737"/>
    <d v="2014-01-11T21:02:25"/>
    <x v="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x v="6"/>
    <x v="11"/>
    <n v="100"/>
    <n v="98.31"/>
    <x v="738"/>
    <d v="2015-10-02T23:00:00"/>
    <x v="4"/>
    <x v="26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x v="6"/>
    <x v="11"/>
    <n v="100"/>
    <n v="134.15"/>
    <x v="739"/>
    <d v="2014-06-17T03:00:00"/>
    <x v="2"/>
    <x v="18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x v="1"/>
    <x v="17"/>
    <n v="158"/>
    <n v="68.349999999999994"/>
    <x v="740"/>
    <d v="2014-08-11T12:03:49"/>
    <x v="2"/>
    <x v="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x v="7"/>
    <x v="15"/>
    <n v="126"/>
    <n v="64.540000000000006"/>
    <x v="741"/>
    <d v="2014-11-27T00:54:23"/>
    <x v="2"/>
    <x v="0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x v="2"/>
    <x v="3"/>
    <n v="24"/>
    <n v="51.23"/>
    <x v="742"/>
    <d v="2015-05-21T22:47:58"/>
    <x v="4"/>
    <x v="0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x v="2"/>
    <x v="3"/>
    <n v="20"/>
    <n v="83.72"/>
    <x v="743"/>
    <d v="2016-10-10T14:32:50"/>
    <x v="1"/>
    <x v="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x v="2"/>
    <x v="3"/>
    <n v="105"/>
    <n v="59.41"/>
    <x v="744"/>
    <d v="2015-11-13T15:00:00"/>
    <x v="4"/>
    <x v="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x v="6"/>
    <x v="11"/>
    <n v="189"/>
    <n v="31.21"/>
    <x v="745"/>
    <d v="2012-12-20T11:58:45"/>
    <x v="3"/>
    <x v="1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x v="2"/>
    <x v="3"/>
    <n v="52"/>
    <n v="94.19"/>
    <x v="746"/>
    <d v="2017-01-30T06:59:00"/>
    <x v="1"/>
    <x v="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x v="2"/>
    <x v="3"/>
    <n v="111"/>
    <n v="104.39"/>
    <x v="747"/>
    <d v="2015-04-03T20:02:33"/>
    <x v="4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x v="5"/>
    <x v="8"/>
    <n v="125"/>
    <n v="140.1"/>
    <x v="748"/>
    <d v="2015-04-29T19:02:06"/>
    <x v="4"/>
    <x v="0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x v="7"/>
    <x v="12"/>
    <n v="104"/>
    <n v="90.1"/>
    <x v="749"/>
    <d v="2014-05-07T00:06:29"/>
    <x v="2"/>
    <x v="0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x v="7"/>
    <x v="15"/>
    <n v="252"/>
    <n v="55.61"/>
    <x v="750"/>
    <d v="2016-12-03T17:03:26"/>
    <x v="1"/>
    <x v="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x v="2"/>
    <x v="3"/>
    <n v="103"/>
    <n v="64.16"/>
    <x v="751"/>
    <d v="2014-06-20T21:59:00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x v="3"/>
    <x v="5"/>
    <n v="930250"/>
    <n v="4.57"/>
    <x v="752"/>
    <d v="2017-03-13T03:00:00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x v="7"/>
    <x v="12"/>
    <n v="102"/>
    <n v="196.34"/>
    <x v="753"/>
    <d v="2015-10-20T17:55:22"/>
    <x v="4"/>
    <x v="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x v="5"/>
    <x v="8"/>
    <n v="185"/>
    <n v="85.44"/>
    <x v="754"/>
    <d v="2010-06-01T03:59:00"/>
    <x v="7"/>
    <x v="0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x v="7"/>
    <x v="12"/>
    <n v="115"/>
    <n v="57.52"/>
    <x v="755"/>
    <d v="2013-02-24T09:09:15"/>
    <x v="0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x v="6"/>
    <x v="9"/>
    <n v="110"/>
    <n v="96.53"/>
    <x v="756"/>
    <d v="2016-01-20T20:50:48"/>
    <x v="4"/>
    <x v="0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x v="7"/>
    <x v="15"/>
    <n v="102"/>
    <n v="51.04"/>
    <x v="757"/>
    <d v="2014-07-10T23:01:40"/>
    <x v="2"/>
    <x v="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x v="7"/>
    <x v="15"/>
    <n v="114"/>
    <n v="67.13"/>
    <x v="758"/>
    <d v="2011-12-13T02:13:16"/>
    <x v="6"/>
    <x v="0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x v="6"/>
    <x v="11"/>
    <n v="101"/>
    <n v="126.72"/>
    <x v="759"/>
    <d v="2016-12-14T15:59:00"/>
    <x v="1"/>
    <x v="15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x v="2"/>
    <x v="3"/>
    <n v="261"/>
    <n v="54.62"/>
    <x v="760"/>
    <d v="2015-12-31T03:00:00"/>
    <x v="4"/>
    <x v="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x v="2"/>
    <x v="3"/>
    <n v="104"/>
    <n v="130.16"/>
    <x v="761"/>
    <d v="2015-05-17T18:00:00"/>
    <x v="4"/>
    <x v="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x v="5"/>
    <x v="16"/>
    <n v="101"/>
    <n v="159.82"/>
    <x v="762"/>
    <d v="2016-07-05T01:07:47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x v="5"/>
    <x v="8"/>
    <n v="101"/>
    <n v="347.85"/>
    <x v="763"/>
    <d v="2010-05-02T19:22:00"/>
    <x v="7"/>
    <x v="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x v="0"/>
    <x v="0"/>
    <n v="361"/>
    <n v="96.06"/>
    <x v="764"/>
    <d v="2014-08-27T00:31:21"/>
    <x v="2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x v="3"/>
    <x v="5"/>
    <n v="113"/>
    <n v="107.32"/>
    <x v="765"/>
    <d v="2015-11-18T16:09:07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x v="5"/>
    <x v="8"/>
    <n v="112"/>
    <n v="61.3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x v="0"/>
    <x v="1"/>
    <n v="22"/>
    <n v="23.95"/>
    <x v="767"/>
    <d v="2014-09-13T13:56:40"/>
    <x v="2"/>
    <x v="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x v="7"/>
    <x v="15"/>
    <n v="110"/>
    <n v="65.91"/>
    <x v="768"/>
    <d v="2016-04-29T12:11:00"/>
    <x v="1"/>
    <x v="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x v="0"/>
    <x v="1"/>
    <n v="15"/>
    <n v="93.9"/>
    <x v="769"/>
    <d v="2016-09-03T16:41:49"/>
    <x v="1"/>
    <x v="0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x v="5"/>
    <x v="10"/>
    <n v="18"/>
    <n v="115.99"/>
    <x v="770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x v="3"/>
    <x v="5"/>
    <n v="489"/>
    <n v="31.57"/>
    <x v="771"/>
    <d v="2017-02-09T05:00:00"/>
    <x v="5"/>
    <x v="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x v="7"/>
    <x v="12"/>
    <n v="176"/>
    <n v="56"/>
    <x v="772"/>
    <d v="2012-05-03T23:00:26"/>
    <x v="3"/>
    <x v="0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x v="6"/>
    <x v="9"/>
    <n v="103"/>
    <n v="94.41"/>
    <x v="773"/>
    <d v="2017-01-27T20:05:30"/>
    <x v="5"/>
    <x v="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x v="5"/>
    <x v="16"/>
    <n v="104"/>
    <n v="194.44"/>
    <x v="774"/>
    <d v="2015-12-15T23:09:34"/>
    <x v="4"/>
    <x v="0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x v="6"/>
    <x v="11"/>
    <n v="175"/>
    <n v="264.85000000000002"/>
    <x v="775"/>
    <d v="2016-01-01T04:00:00"/>
    <x v="4"/>
    <x v="3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x v="7"/>
    <x v="12"/>
    <n v="117"/>
    <n v="60.27"/>
    <x v="776"/>
    <d v="2011-12-06T05:59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x v="5"/>
    <x v="8"/>
    <n v="103"/>
    <n v="109.19"/>
    <x v="777"/>
    <d v="2015-05-08T22:00:00"/>
    <x v="4"/>
    <x v="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x v="7"/>
    <x v="14"/>
    <n v="109"/>
    <n v="86.44"/>
    <x v="778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x v="6"/>
    <x v="19"/>
    <n v="51"/>
    <n v="147.88"/>
    <x v="779"/>
    <d v="2014-09-23T03:59:00"/>
    <x v="2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x v="6"/>
    <x v="9"/>
    <n v="103"/>
    <n v="242.28"/>
    <x v="780"/>
    <d v="2014-07-18T13:09:12"/>
    <x v="2"/>
    <x v="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x v="7"/>
    <x v="22"/>
    <n v="174"/>
    <n v="51.85"/>
    <x v="781"/>
    <d v="2011-04-24T20:01:36"/>
    <x v="6"/>
    <x v="0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x v="6"/>
    <x v="11"/>
    <n v="103"/>
    <n v="173.7"/>
    <x v="782"/>
    <d v="2016-12-07T08:26:16"/>
    <x v="1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x v="3"/>
    <x v="5"/>
    <n v="116"/>
    <n v="144.43"/>
    <x v="783"/>
    <d v="2015-01-31T19:58:3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x v="4"/>
    <x v="7"/>
    <n v="173"/>
    <n v="75.13"/>
    <x v="784"/>
    <d v="2015-09-26T04:33:41"/>
    <x v="4"/>
    <x v="0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x v="5"/>
    <x v="8"/>
    <n v="102"/>
    <n v="105.32"/>
    <x v="785"/>
    <d v="2015-08-01T15:01:48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x v="0"/>
    <x v="1"/>
    <n v="35"/>
    <n v="95.91"/>
    <x v="786"/>
    <d v="2015-12-29T20:00:00"/>
    <x v="4"/>
    <x v="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x v="6"/>
    <x v="9"/>
    <n v="108"/>
    <n v="88.87"/>
    <x v="787"/>
    <d v="2014-12-14T18:09:51"/>
    <x v="2"/>
    <x v="0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x v="4"/>
    <x v="29"/>
    <n v="11"/>
    <n v="72.760000000000005"/>
    <x v="788"/>
    <d v="2015-06-03T02:31:16"/>
    <x v="4"/>
    <x v="0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x v="5"/>
    <x v="16"/>
    <n v="107"/>
    <n v="49.32"/>
    <x v="789"/>
    <d v="2015-06-08T16:00:00"/>
    <x v="4"/>
    <x v="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x v="4"/>
    <x v="7"/>
    <n v="101"/>
    <n v="125.99"/>
    <x v="790"/>
    <d v="2017-01-03T04:17:00"/>
    <x v="1"/>
    <x v="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x v="5"/>
    <x v="8"/>
    <n v="107"/>
    <n v="45.42"/>
    <x v="791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x v="8"/>
    <x v="30"/>
    <n v="9"/>
    <n v="29.24"/>
    <x v="792"/>
    <d v="2015-05-20T06:04:15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x v="6"/>
    <x v="19"/>
    <n v="107"/>
    <n v="90.82"/>
    <x v="793"/>
    <d v="2014-08-01T01:00:00"/>
    <x v="2"/>
    <x v="0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x v="5"/>
    <x v="16"/>
    <n v="142"/>
    <n v="193.84"/>
    <x v="794"/>
    <d v="2015-04-04T06:22:05"/>
    <x v="4"/>
    <x v="0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x v="5"/>
    <x v="16"/>
    <n v="106"/>
    <n v="146.88"/>
    <x v="795"/>
    <d v="2014-06-14T01:44:10"/>
    <x v="2"/>
    <x v="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x v="6"/>
    <x v="9"/>
    <n v="11"/>
    <n v="117.65"/>
    <x v="796"/>
    <d v="2015-11-22T06:59:00"/>
    <x v="4"/>
    <x v="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x v="2"/>
    <x v="3"/>
    <n v="282"/>
    <n v="52.79"/>
    <x v="797"/>
    <d v="2017-02-01T00:00:00"/>
    <x v="5"/>
    <x v="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x v="7"/>
    <x v="15"/>
    <n v="105"/>
    <n v="158.96"/>
    <x v="798"/>
    <d v="2011-09-05T17:06:00"/>
    <x v="6"/>
    <x v="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x v="6"/>
    <x v="9"/>
    <n v="168"/>
    <n v="84.86"/>
    <x v="799"/>
    <d v="2016-08-15T06:20:25"/>
    <x v="1"/>
    <x v="0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x v="4"/>
    <x v="7"/>
    <n v="168"/>
    <n v="75.67"/>
    <x v="800"/>
    <d v="2016-11-26T15:27:51"/>
    <x v="1"/>
    <x v="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x v="7"/>
    <x v="15"/>
    <n v="104"/>
    <n v="117.68"/>
    <x v="801"/>
    <d v="2011-09-07T16:35:39"/>
    <x v="6"/>
    <x v="0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x v="7"/>
    <x v="15"/>
    <n v="104"/>
    <n v="56.41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x v="6"/>
    <x v="11"/>
    <n v="104"/>
    <n v="177.62"/>
    <x v="803"/>
    <d v="2016-07-28T15:58:38"/>
    <x v="1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x v="6"/>
    <x v="9"/>
    <n v="166"/>
    <n v="177.02"/>
    <x v="804"/>
    <d v="2014-12-31T21:22:00"/>
    <x v="2"/>
    <x v="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x v="5"/>
    <x v="23"/>
    <n v="22"/>
    <n v="66.52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x v="0"/>
    <x v="0"/>
    <n v="138"/>
    <n v="87.44"/>
    <x v="806"/>
    <d v="2011-07-04T19:52:20"/>
    <x v="6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x v="3"/>
    <x v="5"/>
    <n v="332"/>
    <n v="21.23"/>
    <x v="807"/>
    <d v="2015-12-14T00:00:00"/>
    <x v="4"/>
    <x v="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x v="7"/>
    <x v="25"/>
    <n v="111"/>
    <n v="61.03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x v="2"/>
    <x v="3"/>
    <n v="165"/>
    <n v="81.099999999999994"/>
    <x v="809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x v="4"/>
    <x v="29"/>
    <n v="24"/>
    <n v="305.77999999999997"/>
    <x v="810"/>
    <d v="2014-08-07T15:56:49"/>
    <x v="2"/>
    <x v="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x v="6"/>
    <x v="11"/>
    <n v="103"/>
    <n v="100.5"/>
    <x v="811"/>
    <d v="2013-12-13T04:59:00"/>
    <x v="0"/>
    <x v="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x v="6"/>
    <x v="19"/>
    <n v="103"/>
    <n v="329.2"/>
    <x v="812"/>
    <d v="2014-08-28T01:00:00"/>
    <x v="2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x v="6"/>
    <x v="11"/>
    <n v="103"/>
    <n v="115.87"/>
    <x v="813"/>
    <d v="2015-10-09T00:00:00"/>
    <x v="4"/>
    <x v="5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x v="6"/>
    <x v="11"/>
    <n v="103"/>
    <n v="87.36"/>
    <x v="814"/>
    <d v="2014-07-08T22:34:00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x v="7"/>
    <x v="22"/>
    <n v="103"/>
    <n v="132.44"/>
    <x v="815"/>
    <d v="2011-12-31T05:45:36"/>
    <x v="6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x v="7"/>
    <x v="22"/>
    <n v="103"/>
    <n v="70.78"/>
    <x v="816"/>
    <d v="2011-11-28T04:35:39"/>
    <x v="6"/>
    <x v="0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x v="6"/>
    <x v="11"/>
    <n v="109"/>
    <n v="151.97999999999999"/>
    <x v="817"/>
    <d v="2016-09-23T16:44:30"/>
    <x v="1"/>
    <x v="2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x v="2"/>
    <x v="3"/>
    <n v="36"/>
    <n v="67.14"/>
    <x v="818"/>
    <d v="2015-10-02T18:00:00"/>
    <x v="4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x v="1"/>
    <x v="31"/>
    <n v="10"/>
    <n v="744.55"/>
    <x v="819"/>
    <d v="2015-06-08T15:00:00"/>
    <x v="4"/>
    <x v="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x v="3"/>
    <x v="5"/>
    <n v="327"/>
    <n v="97.3"/>
    <x v="82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x v="6"/>
    <x v="19"/>
    <n v="102"/>
    <n v="255.17"/>
    <x v="821"/>
    <d v="2014-05-25T13:32:38"/>
    <x v="2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x v="1"/>
    <x v="2"/>
    <n v="163"/>
    <n v="34.869999999999997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7"/>
    <x v="15"/>
    <n v="125"/>
    <n v="77.64"/>
    <x v="823"/>
    <d v="2014-02-16T18:18:12"/>
    <x v="2"/>
    <x v="0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x v="0"/>
    <x v="0"/>
    <n v="113"/>
    <n v="50.22"/>
    <x v="824"/>
    <d v="2011-09-09T21:02:43"/>
    <x v="6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x v="6"/>
    <x v="11"/>
    <n v="102"/>
    <n v="116"/>
    <x v="825"/>
    <d v="2015-06-16T11:00:00"/>
    <x v="4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x v="6"/>
    <x v="11"/>
    <n v="101"/>
    <n v="202.85"/>
    <x v="826"/>
    <d v="2015-03-31T04:16:54"/>
    <x v="4"/>
    <x v="1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x v="6"/>
    <x v="11"/>
    <n v="101"/>
    <n v="142.28"/>
    <x v="827"/>
    <d v="2015-03-08T16:08:25"/>
    <x v="4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x v="3"/>
    <x v="5"/>
    <n v="108"/>
    <n v="37.200000000000003"/>
    <x v="828"/>
    <d v="2016-04-23T00:00:00"/>
    <x v="1"/>
    <x v="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x v="7"/>
    <x v="12"/>
    <n v="203"/>
    <n v="47.68"/>
    <x v="829"/>
    <d v="2012-12-31T18:00:00"/>
    <x v="3"/>
    <x v="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x v="7"/>
    <x v="22"/>
    <n v="103"/>
    <n v="80.180000000000007"/>
    <x v="830"/>
    <d v="2016-01-17T21:00:00"/>
    <x v="4"/>
    <x v="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x v="7"/>
    <x v="15"/>
    <n v="101"/>
    <n v="74.95"/>
    <x v="831"/>
    <d v="2013-12-01T21:21:07"/>
    <x v="0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x v="4"/>
    <x v="7"/>
    <n v="108"/>
    <n v="74.23"/>
    <x v="832"/>
    <d v="2015-07-23T04:59:00"/>
    <x v="4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x v="6"/>
    <x v="11"/>
    <n v="101"/>
    <n v="104.99"/>
    <x v="833"/>
    <d v="2015-03-20T16:56:00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x v="7"/>
    <x v="15"/>
    <n v="101"/>
    <n v="87.83"/>
    <x v="834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x v="3"/>
    <x v="18"/>
    <n v="9"/>
    <n v="65.67"/>
    <x v="835"/>
    <d v="2013-07-07T05:28:23"/>
    <x v="0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x v="3"/>
    <x v="18"/>
    <n v="29"/>
    <n v="34.22"/>
    <x v="836"/>
    <d v="2015-03-12T11:07:43"/>
    <x v="4"/>
    <x v="0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x v="7"/>
    <x v="12"/>
    <n v="101"/>
    <n v="116.96"/>
    <x v="837"/>
    <d v="2014-01-01T23:08:56"/>
    <x v="0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x v="3"/>
    <x v="5"/>
    <n v="806"/>
    <n v="49.47"/>
    <x v="838"/>
    <d v="2017-03-02T19:51:40"/>
    <x v="5"/>
    <x v="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x v="7"/>
    <x v="15"/>
    <n v="115"/>
    <n v="39.31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x v="7"/>
    <x v="15"/>
    <n v="101"/>
    <n v="83.89"/>
    <x v="840"/>
    <d v="2011-03-03T07:49:21"/>
    <x v="6"/>
    <x v="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x v="5"/>
    <x v="8"/>
    <n v="100"/>
    <n v="110.07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x v="7"/>
    <x v="25"/>
    <n v="100"/>
    <n v="100.33"/>
    <x v="842"/>
    <d v="2012-06-28T20:16:11"/>
    <x v="3"/>
    <x v="0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x v="7"/>
    <x v="20"/>
    <n v="267"/>
    <n v="63.1"/>
    <x v="843"/>
    <d v="2016-12-08T08:00:00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x v="6"/>
    <x v="11"/>
    <n v="100"/>
    <n v="70.88"/>
    <x v="844"/>
    <d v="2014-11-27T03:00:00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x v="2"/>
    <x v="3"/>
    <n v="107"/>
    <n v="65.08"/>
    <x v="845"/>
    <d v="2015-06-01T22:42:00"/>
    <x v="4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x v="6"/>
    <x v="11"/>
    <n v="100"/>
    <n v="421.11"/>
    <x v="846"/>
    <d v="2015-04-25T15:49:54"/>
    <x v="4"/>
    <x v="27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x v="5"/>
    <x v="8"/>
    <n v="107"/>
    <n v="89.89"/>
    <x v="847"/>
    <d v="2012-07-18T21:53:18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x v="2"/>
    <x v="3"/>
    <n v="114"/>
    <n v="89.67"/>
    <x v="848"/>
    <d v="2016-12-22T02:00:00"/>
    <x v="1"/>
    <x v="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x v="6"/>
    <x v="19"/>
    <n v="113"/>
    <n v="74.22"/>
    <x v="849"/>
    <d v="2014-07-30T18:38:02"/>
    <x v="2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x v="7"/>
    <x v="22"/>
    <n v="132"/>
    <n v="74.150000000000006"/>
    <x v="850"/>
    <d v="2012-12-18T14:20:00"/>
    <x v="3"/>
    <x v="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x v="1"/>
    <x v="17"/>
    <n v="106"/>
    <n v="60.9"/>
    <x v="851"/>
    <d v="2011-08-21T20:05:57"/>
    <x v="6"/>
    <x v="0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x v="6"/>
    <x v="9"/>
    <n v="20"/>
    <n v="272.58999999999997"/>
    <x v="852"/>
    <d v="2015-05-11T19:32:31"/>
    <x v="4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x v="6"/>
    <x v="11"/>
    <n v="113"/>
    <n v="64.27"/>
    <x v="853"/>
    <d v="2012-04-01T20:00:58"/>
    <x v="3"/>
    <x v="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x v="6"/>
    <x v="11"/>
    <n v="131"/>
    <n v="48.33"/>
    <x v="854"/>
    <d v="2015-06-12T21:00:00"/>
    <x v="4"/>
    <x v="18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x v="5"/>
    <x v="8"/>
    <n v="232"/>
    <n v="106.43"/>
    <x v="855"/>
    <d v="2012-09-01T02:00:00"/>
    <x v="3"/>
    <x v="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x v="0"/>
    <x v="1"/>
    <n v="22"/>
    <n v="157.46"/>
    <x v="856"/>
    <d v="2016-07-02T04:00:00"/>
    <x v="1"/>
    <x v="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x v="6"/>
    <x v="11"/>
    <n v="101"/>
    <n v="302.31"/>
    <x v="857"/>
    <d v="2014-08-19T16:00:00"/>
    <x v="2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x v="5"/>
    <x v="8"/>
    <n v="131"/>
    <n v="45.05"/>
    <x v="858"/>
    <d v="2011-09-16T21:20:31"/>
    <x v="6"/>
    <x v="0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x v="7"/>
    <x v="12"/>
    <n v="39"/>
    <n v="147.81"/>
    <x v="859"/>
    <d v="2016-06-05T23:33:30"/>
    <x v="1"/>
    <x v="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x v="0"/>
    <x v="0"/>
    <n v="104"/>
    <n v="340.57"/>
    <x v="860"/>
    <d v="2015-05-01T05:46:37"/>
    <x v="4"/>
    <x v="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x v="6"/>
    <x v="11"/>
    <n v="156"/>
    <n v="38.28"/>
    <x v="861"/>
    <d v="2015-10-01T15:00:23"/>
    <x v="4"/>
    <x v="12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x v="3"/>
    <x v="5"/>
    <n v="780"/>
    <n v="37.119999999999997"/>
    <x v="862"/>
    <d v="2017-02-14T17:23:4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x v="0"/>
    <x v="1"/>
    <n v="26"/>
    <n v="90.62"/>
    <x v="863"/>
    <d v="2016-07-21T17:30:00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x v="7"/>
    <x v="15"/>
    <n v="104"/>
    <n v="60.86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x v="7"/>
    <x v="12"/>
    <n v="104"/>
    <n v="90.52"/>
    <x v="865"/>
    <d v="2011-10-01T03:00:00"/>
    <x v="6"/>
    <x v="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x v="5"/>
    <x v="23"/>
    <n v="19"/>
    <n v="55.46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x v="7"/>
    <x v="15"/>
    <n v="111"/>
    <n v="104.73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x v="7"/>
    <x v="13"/>
    <n v="103"/>
    <n v="69.67"/>
    <x v="868"/>
    <d v="2014-10-23T00:49:07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x v="5"/>
    <x v="8"/>
    <n v="110"/>
    <n v="68.239999999999995"/>
    <x v="869"/>
    <d v="2014-06-21T03:59:00"/>
    <x v="2"/>
    <x v="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x v="5"/>
    <x v="8"/>
    <n v="103"/>
    <n v="79.400000000000006"/>
    <x v="870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x v="5"/>
    <x v="27"/>
    <n v="102"/>
    <n v="111.38"/>
    <x v="871"/>
    <d v="2011-04-24T23:34:47"/>
    <x v="6"/>
    <x v="0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x v="6"/>
    <x v="11"/>
    <n v="170"/>
    <n v="84.29"/>
    <x v="872"/>
    <d v="2017-03-04T10:12:32"/>
    <x v="5"/>
    <x v="1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x v="5"/>
    <x v="27"/>
    <n v="128"/>
    <n v="117.92"/>
    <x v="873"/>
    <d v="2010-12-23T03:08:53"/>
    <x v="7"/>
    <x v="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x v="5"/>
    <x v="21"/>
    <n v="10"/>
    <n v="94.51"/>
    <x v="874"/>
    <d v="2014-11-07T20:30:07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x v="7"/>
    <x v="15"/>
    <n v="102"/>
    <n v="246.29"/>
    <x v="875"/>
    <d v="2013-11-13T17:24:19"/>
    <x v="0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x v="7"/>
    <x v="25"/>
    <n v="102"/>
    <n v="177.21"/>
    <x v="876"/>
    <d v="2014-12-21T04:30:00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x v="6"/>
    <x v="11"/>
    <n v="109"/>
    <n v="65.099999999999994"/>
    <x v="877"/>
    <d v="2016-05-06T14:35:58"/>
    <x v="1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x v="6"/>
    <x v="9"/>
    <n v="109"/>
    <n v="73.03"/>
    <x v="878"/>
    <d v="2012-12-26T20:04:12"/>
    <x v="3"/>
    <x v="0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x v="0"/>
    <x v="4"/>
    <n v="101"/>
    <n v="270.57"/>
    <x v="879"/>
    <d v="2012-09-21T19:38:14"/>
    <x v="3"/>
    <x v="0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x v="1"/>
    <x v="17"/>
    <n v="126"/>
    <n v="28.63"/>
    <x v="880"/>
    <d v="2014-06-21T17:12:52"/>
    <x v="2"/>
    <x v="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x v="6"/>
    <x v="9"/>
    <n v="302"/>
    <n v="52.1"/>
    <x v="881"/>
    <d v="2014-05-30T16:00:00"/>
    <x v="2"/>
    <x v="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x v="6"/>
    <x v="11"/>
    <n v="75"/>
    <n v="251.33"/>
    <x v="882"/>
    <d v="2017-03-19T06:00:00"/>
    <x v="5"/>
    <x v="2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x v="5"/>
    <x v="23"/>
    <n v="50"/>
    <n v="51.22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x v="5"/>
    <x v="27"/>
    <n v="108"/>
    <n v="132.05000000000001"/>
    <x v="884"/>
    <d v="2014-08-11T05:59:00"/>
    <x v="2"/>
    <x v="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x v="7"/>
    <x v="22"/>
    <n v="100"/>
    <n v="156.77000000000001"/>
    <x v="885"/>
    <d v="2012-12-13T22:17:32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x v="7"/>
    <x v="15"/>
    <n v="100"/>
    <n v="81.739999999999995"/>
    <x v="886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x v="3"/>
    <x v="5"/>
    <n v="107"/>
    <n v="58.63"/>
    <x v="887"/>
    <d v="2016-12-14T21:01:18"/>
    <x v="1"/>
    <x v="0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x v="6"/>
    <x v="11"/>
    <n v="20"/>
    <n v="500"/>
    <x v="888"/>
    <d v="2017-02-20T18:00:00"/>
    <x v="1"/>
    <x v="27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x v="7"/>
    <x v="15"/>
    <n v="107"/>
    <n v="107.07"/>
    <x v="889"/>
    <d v="2015-05-07T18:12:22"/>
    <x v="4"/>
    <x v="0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x v="0"/>
    <x v="0"/>
    <n v="248"/>
    <n v="27.47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x v="2"/>
    <x v="3"/>
    <n v="59"/>
    <n v="72.17"/>
    <x v="891"/>
    <d v="2014-08-13T23:31:52"/>
    <x v="2"/>
    <x v="0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x v="5"/>
    <x v="27"/>
    <n v="148"/>
    <n v="322.39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x v="7"/>
    <x v="12"/>
    <n v="124"/>
    <n v="89.3"/>
    <x v="893"/>
    <d v="2012-07-15T20:03:07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x v="0"/>
    <x v="0"/>
    <n v="148"/>
    <n v="493.13"/>
    <x v="894"/>
    <d v="2016-11-06T03:26:4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x v="1"/>
    <x v="17"/>
    <n v="105"/>
    <n v="51.63"/>
    <x v="895"/>
    <d v="2011-06-30T15:19:23"/>
    <x v="6"/>
    <x v="0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x v="6"/>
    <x v="11"/>
    <n v="105"/>
    <n v="98.2"/>
    <x v="896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x v="3"/>
    <x v="18"/>
    <n v="29"/>
    <n v="43.98"/>
    <x v="897"/>
    <d v="2016-01-14T04:00:11"/>
    <x v="4"/>
    <x v="0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x v="7"/>
    <x v="12"/>
    <n v="105"/>
    <n v="68.599999999999994"/>
    <x v="898"/>
    <d v="2014-09-23T20:46:16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x v="0"/>
    <x v="0"/>
    <n v="978"/>
    <n v="21.64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x v="0"/>
    <x v="0"/>
    <n v="297"/>
    <n v="7.19"/>
    <x v="900"/>
    <d v="2015-08-15T07:50:59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x v="7"/>
    <x v="15"/>
    <n v="146"/>
    <n v="65.209999999999994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x v="6"/>
    <x v="9"/>
    <n v="131"/>
    <n v="50.53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x v="6"/>
    <x v="11"/>
    <n v="144"/>
    <n v="126.67"/>
    <x v="903"/>
    <d v="2014-06-09T17:26:51"/>
    <x v="2"/>
    <x v="28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x v="1"/>
    <x v="17"/>
    <n v="147"/>
    <n v="48.45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x v="7"/>
    <x v="15"/>
    <n v="131"/>
    <n v="96.08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x v="2"/>
    <x v="3"/>
    <n v="103"/>
    <n v="156.16999999999999"/>
    <x v="906"/>
    <d v="2015-01-22T18:46:10"/>
    <x v="2"/>
    <x v="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x v="6"/>
    <x v="9"/>
    <n v="60"/>
    <n v="61.31"/>
    <x v="907"/>
    <d v="2015-04-21T05:59:00"/>
    <x v="4"/>
    <x v="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x v="6"/>
    <x v="11"/>
    <n v="102"/>
    <n v="193.62"/>
    <x v="908"/>
    <d v="2015-12-17T04:59:00"/>
    <x v="4"/>
    <x v="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x v="8"/>
    <n v="110"/>
    <n v="42.87"/>
    <x v="909"/>
    <d v="2012-01-15T13:14:29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x v="6"/>
    <x v="11"/>
    <n v="119"/>
    <n v="66.11"/>
    <x v="910"/>
    <d v="2014-10-29T18:54:03"/>
    <x v="2"/>
    <x v="1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x v="7"/>
    <x v="15"/>
    <n v="143"/>
    <n v="162.27000000000001"/>
    <x v="911"/>
    <d v="2012-05-11T15:47:00"/>
    <x v="3"/>
    <x v="0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x v="6"/>
    <x v="11"/>
    <n v="101"/>
    <n v="46.77"/>
    <x v="912"/>
    <d v="2012-01-31T17:00:00"/>
    <x v="6"/>
    <x v="29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x v="7"/>
    <x v="12"/>
    <n v="109"/>
    <n v="68.48"/>
    <x v="913"/>
    <d v="2011-12-13T03:39:56"/>
    <x v="6"/>
    <x v="0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x v="5"/>
    <x v="27"/>
    <n v="141"/>
    <n v="90.38"/>
    <x v="914"/>
    <d v="2011-08-06T15:00:00"/>
    <x v="6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x v="6"/>
    <x v="9"/>
    <n v="101"/>
    <n v="234.67"/>
    <x v="915"/>
    <d v="2015-08-14T20:18:53"/>
    <x v="4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x v="7"/>
    <x v="15"/>
    <n v="102"/>
    <n v="107.98"/>
    <x v="916"/>
    <d v="2014-12-17T07:59:00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x v="6"/>
    <x v="11"/>
    <n v="117"/>
    <n v="81.569999999999993"/>
    <x v="917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x v="0"/>
    <x v="0"/>
    <n v="506"/>
    <n v="36.33"/>
    <x v="918"/>
    <d v="2016-12-11T04:59:00"/>
    <x v="1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x v="1"/>
    <x v="17"/>
    <n v="100"/>
    <n v="127.33"/>
    <x v="919"/>
    <d v="2015-01-15T10:54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x v="7"/>
    <x v="13"/>
    <n v="100"/>
    <n v="57.38"/>
    <x v="920"/>
    <d v="2016-03-31T08:46:56"/>
    <x v="1"/>
    <x v="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x v="5"/>
    <x v="23"/>
    <n v="14"/>
    <n v="102.38"/>
    <x v="921"/>
    <d v="2016-08-15T07:00:00"/>
    <x v="1"/>
    <x v="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x v="0"/>
    <x v="1"/>
    <n v="35"/>
    <n v="153.88999999999999"/>
    <x v="922"/>
    <d v="2014-09-04T06:59:00"/>
    <x v="2"/>
    <x v="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x v="5"/>
    <x v="27"/>
    <n v="115"/>
    <n v="123.29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x v="7"/>
    <x v="13"/>
    <n v="114"/>
    <n v="55.8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x v="7"/>
    <x v="15"/>
    <n v="171"/>
    <n v="62.87"/>
    <x v="925"/>
    <d v="2017-01-15T01:35:19"/>
    <x v="1"/>
    <x v="0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x v="7"/>
    <x v="13"/>
    <n v="342"/>
    <n v="43.03"/>
    <x v="926"/>
    <d v="2016-09-12T11:35:49"/>
    <x v="1"/>
    <x v="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x v="6"/>
    <x v="19"/>
    <n v="12"/>
    <n v="356.84"/>
    <x v="927"/>
    <d v="2015-05-24T08:18:52"/>
    <x v="4"/>
    <x v="0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x v="2"/>
    <x v="3"/>
    <n v="68"/>
    <n v="48.25"/>
    <x v="928"/>
    <d v="2016-12-15T13:39:49"/>
    <x v="1"/>
    <x v="0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x v="7"/>
    <x v="15"/>
    <n v="135"/>
    <n v="60.18"/>
    <x v="929"/>
    <d v="2016-10-17T16:14:00"/>
    <x v="1"/>
    <x v="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x v="5"/>
    <x v="8"/>
    <n v="134"/>
    <n v="108.15"/>
    <x v="930"/>
    <d v="2010-10-16T03:39:00"/>
    <x v="7"/>
    <x v="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x v="7"/>
    <x v="22"/>
    <n v="112"/>
    <n v="159.52000000000001"/>
    <x v="931"/>
    <d v="2016-04-16T05:59:00"/>
    <x v="1"/>
    <x v="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x v="5"/>
    <x v="23"/>
    <n v="39"/>
    <n v="393.59"/>
    <x v="932"/>
    <d v="2015-02-19T21:19:43"/>
    <x v="4"/>
    <x v="0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x v="6"/>
    <x v="9"/>
    <n v="67"/>
    <n v="99.76"/>
    <x v="933"/>
    <d v="2015-09-30T18:00:00"/>
    <x v="4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x v="7"/>
    <x v="12"/>
    <n v="134"/>
    <n v="31.66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x v="0"/>
    <x v="1"/>
    <n v="13"/>
    <n v="69.41"/>
    <x v="935"/>
    <d v="2016-04-18T14:00:00"/>
    <x v="1"/>
    <x v="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x v="6"/>
    <x v="19"/>
    <n v="111"/>
    <n v="93.77"/>
    <x v="936"/>
    <d v="2016-05-27T00:54:35"/>
    <x v="1"/>
    <x v="0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x v="5"/>
    <x v="8"/>
    <n v="123"/>
    <n v="114.59"/>
    <x v="937"/>
    <d v="2016-12-21T07:59:00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"/>
    <x v="3"/>
    <n v="102"/>
    <n v="61.53"/>
    <x v="938"/>
    <d v="2017-01-31T18:08:2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x v="6"/>
    <x v="9"/>
    <n v="25"/>
    <n v="58.18"/>
    <x v="939"/>
    <d v="2014-08-28T03:00:10"/>
    <x v="2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x v="5"/>
    <x v="8"/>
    <n v="121"/>
    <n v="83.95"/>
    <x v="940"/>
    <d v="2009-08-10T19:26:0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x v="6"/>
    <x v="11"/>
    <n v="114"/>
    <n v="105.21"/>
    <x v="941"/>
    <d v="2016-04-01T01:27:39"/>
    <x v="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x v="0"/>
    <x v="1"/>
    <n v="13"/>
    <n v="161.22"/>
    <x v="942"/>
    <d v="2014-06-23T07:04:10"/>
    <x v="2"/>
    <x v="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x v="7"/>
    <x v="25"/>
    <n v="120"/>
    <n v="49.19"/>
    <x v="943"/>
    <d v="2012-04-04T17:33:23"/>
    <x v="3"/>
    <x v="0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x v="0"/>
    <x v="1"/>
    <n v="13"/>
    <n v="65"/>
    <x v="944"/>
    <d v="2016-06-19T14:30:46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x v="25"/>
    <n v="101"/>
    <n v="43.7"/>
    <x v="945"/>
    <d v="2015-10-08T03:59:00"/>
    <x v="4"/>
    <x v="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x v="5"/>
    <x v="23"/>
    <n v="12"/>
    <n v="38.479999999999997"/>
    <x v="946"/>
    <d v="2014-04-19T16:19:39"/>
    <x v="2"/>
    <x v="0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x v="6"/>
    <x v="9"/>
    <n v="109"/>
    <n v="94.64"/>
    <x v="947"/>
    <d v="2016-04-17T23:44:54"/>
    <x v="1"/>
    <x v="0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x v="2"/>
    <x v="3"/>
    <n v="118"/>
    <n v="93.07"/>
    <x v="948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x v="0"/>
    <x v="1"/>
    <n v="43"/>
    <n v="89.19"/>
    <x v="949"/>
    <d v="2015-08-20T20:00:39"/>
    <x v="4"/>
    <x v="0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x v="7"/>
    <x v="12"/>
    <n v="102"/>
    <n v="35.549999999999997"/>
    <x v="950"/>
    <d v="2014-03-04T21:00:00"/>
    <x v="2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6"/>
    <x v="11"/>
    <n v="100"/>
    <n v="209.84"/>
    <x v="951"/>
    <d v="2015-10-06T22:17:05"/>
    <x v="4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x v="7"/>
    <x v="13"/>
    <n v="130"/>
    <n v="39.159999999999997"/>
    <x v="952"/>
    <d v="2016-08-05T03:59:00"/>
    <x v="1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7"/>
    <x v="25"/>
    <n v="100"/>
    <n v="135.41999999999999"/>
    <x v="953"/>
    <d v="2015-04-20T04:50:00"/>
    <x v="4"/>
    <x v="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x v="5"/>
    <x v="8"/>
    <n v="108"/>
    <n v="72.87"/>
    <x v="954"/>
    <d v="2015-04-29T18:14:28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x v="7"/>
    <x v="15"/>
    <n v="107"/>
    <n v="88.19"/>
    <x v="955"/>
    <d v="2015-02-13T23:58:02"/>
    <x v="4"/>
    <x v="0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x v="7"/>
    <x v="12"/>
    <n v="107"/>
    <n v="59.82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x v="5"/>
    <x v="27"/>
    <n v="106"/>
    <n v="375.76"/>
    <x v="957"/>
    <d v="2015-12-27T14:20:45"/>
    <x v="4"/>
    <x v="0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x v="0"/>
    <x v="4"/>
    <n v="128"/>
    <n v="63.87"/>
    <x v="958"/>
    <d v="2015-05-14T12:55:22"/>
    <x v="4"/>
    <x v="0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x v="3"/>
    <x v="18"/>
    <n v="14"/>
    <n v="43.42"/>
    <x v="959"/>
    <d v="2014-04-24T19:11:07"/>
    <x v="2"/>
    <x v="0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x v="1"/>
    <x v="32"/>
    <n v="21"/>
    <n v="108.05"/>
    <x v="960"/>
    <d v="2016-07-27T22:00:00"/>
    <x v="1"/>
    <x v="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x v="7"/>
    <x v="15"/>
    <n v="106"/>
    <n v="108.02"/>
    <x v="961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x v="2"/>
    <x v="3"/>
    <n v="106"/>
    <n v="138.26"/>
    <x v="962"/>
    <d v="2017-02-25T20:18:25"/>
    <x v="5"/>
    <x v="0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x v="6"/>
    <x v="11"/>
    <n v="106"/>
    <n v="69.89"/>
    <x v="963"/>
    <d v="2014-07-18T16:04:11"/>
    <x v="2"/>
    <x v="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x v="5"/>
    <x v="8"/>
    <n v="126"/>
    <n v="88.85"/>
    <x v="964"/>
    <d v="2016-07-28T01:49:40"/>
    <x v="1"/>
    <x v="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x v="6"/>
    <x v="11"/>
    <n v="42"/>
    <n v="105.03"/>
    <x v="965"/>
    <d v="2016-10-05T19:50:54"/>
    <x v="1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x v="7"/>
    <x v="15"/>
    <n v="126"/>
    <n v="88.75"/>
    <x v="966"/>
    <d v="2015-05-02T15:11:49"/>
    <x v="4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x v="1"/>
    <x v="17"/>
    <n v="126"/>
    <n v="88.73"/>
    <x v="967"/>
    <d v="2012-01-22T06:00:00"/>
    <x v="6"/>
    <x v="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x v="6"/>
    <x v="11"/>
    <n v="126"/>
    <n v="67.739999999999995"/>
    <x v="968"/>
    <d v="2015-06-29T20:57:18"/>
    <x v="4"/>
    <x v="1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x v="6"/>
    <x v="9"/>
    <n v="39"/>
    <n v="69.53"/>
    <x v="969"/>
    <d v="2016-08-23T08:10:18"/>
    <x v="1"/>
    <x v="0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x v="7"/>
    <x v="25"/>
    <n v="104"/>
    <n v="82.33"/>
    <x v="970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x v="5"/>
    <x v="8"/>
    <n v="156"/>
    <n v="55.22"/>
    <x v="971"/>
    <d v="2012-04-05T06:59:00"/>
    <x v="3"/>
    <x v="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x v="7"/>
    <x v="22"/>
    <n v="125"/>
    <n v="168.51"/>
    <x v="972"/>
    <d v="2012-09-24T19:46:52"/>
    <x v="3"/>
    <x v="0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x v="7"/>
    <x v="15"/>
    <n v="104"/>
    <n v="75.849999999999994"/>
    <x v="973"/>
    <d v="2014-02-20T20:48:5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x v="1"/>
    <x v="17"/>
    <n v="183"/>
    <n v="71.44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x v="6"/>
    <x v="11"/>
    <n v="104"/>
    <n v="81.78"/>
    <x v="975"/>
    <d v="2015-02-05T06:59:00"/>
    <x v="4"/>
    <x v="16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x v="2"/>
    <x v="3"/>
    <n v="207"/>
    <n v="221.79"/>
    <x v="976"/>
    <d v="2017-02-20T12:01:30"/>
    <x v="5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x v="6"/>
    <x v="11"/>
    <n v="106"/>
    <n v="59.7"/>
    <x v="977"/>
    <d v="2015-10-25T23:59:00"/>
    <x v="4"/>
    <x v="5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x v="7"/>
    <x v="20"/>
    <n v="155"/>
    <n v="46.67"/>
    <x v="978"/>
    <d v="2016-04-25T04:59:00"/>
    <x v="1"/>
    <x v="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x v="7"/>
    <x v="12"/>
    <n v="124"/>
    <n v="80.27"/>
    <x v="979"/>
    <d v="2011-12-25T05:00:00"/>
    <x v="6"/>
    <x v="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x v="6"/>
    <x v="11"/>
    <n v="106"/>
    <n v="136.78"/>
    <x v="980"/>
    <d v="2014-11-13T23:37:28"/>
    <x v="2"/>
    <x v="1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x v="2"/>
    <x v="3"/>
    <n v="102"/>
    <n v="55.37"/>
    <x v="981"/>
    <d v="2016-07-15T14:34:06"/>
    <x v="1"/>
    <x v="0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x v="6"/>
    <x v="11"/>
    <n v="26"/>
    <n v="65.34"/>
    <x v="982"/>
    <d v="2016-10-02T09:00:00"/>
    <x v="1"/>
    <x v="18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x v="0"/>
    <x v="1"/>
    <n v="15"/>
    <n v="45.41"/>
    <x v="983"/>
    <d v="2015-01-11T01:02:52"/>
    <x v="2"/>
    <x v="0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x v="1"/>
    <x v="17"/>
    <n v="122"/>
    <n v="56.67"/>
    <x v="984"/>
    <d v="2014-02-14T20:00: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x v="0"/>
    <x v="1"/>
    <n v="27"/>
    <n v="291.33"/>
    <x v="985"/>
    <d v="2014-07-23T15:54:40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x v="7"/>
    <x v="25"/>
    <n v="102"/>
    <n v="165.16"/>
    <x v="986"/>
    <d v="2016-09-30T04:27:00"/>
    <x v="1"/>
    <x v="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x v="7"/>
    <x v="15"/>
    <n v="102"/>
    <n v="82.54"/>
    <x v="987"/>
    <d v="2011-09-25T19:32:47"/>
    <x v="6"/>
    <x v="0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x v="7"/>
    <x v="15"/>
    <n v="102"/>
    <n v="148.78"/>
    <x v="988"/>
    <d v="2014-04-19T21:04:35"/>
    <x v="2"/>
    <x v="0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x v="6"/>
    <x v="11"/>
    <n v="102"/>
    <n v="78.209999999999994"/>
    <x v="989"/>
    <d v="2015-04-01T04:59:00"/>
    <x v="4"/>
    <x v="21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x v="5"/>
    <x v="8"/>
    <n v="101"/>
    <n v="160.16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x v="7"/>
    <x v="15"/>
    <n v="101"/>
    <n v="81.069999999999993"/>
    <x v="991"/>
    <d v="2012-09-17T04:05:00"/>
    <x v="3"/>
    <x v="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x v="6"/>
    <x v="11"/>
    <n v="122"/>
    <n v="129.36000000000001"/>
    <x v="992"/>
    <d v="2015-09-02T00:28:25"/>
    <x v="4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x v="7"/>
    <x v="12"/>
    <n v="101"/>
    <n v="110.49"/>
    <x v="993"/>
    <d v="2011-10-07T16:58:52"/>
    <x v="6"/>
    <x v="0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x v="7"/>
    <x v="15"/>
    <n v="202"/>
    <n v="55.7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x v="4"/>
    <x v="29"/>
    <n v="26"/>
    <n v="116.56"/>
    <x v="995"/>
    <d v="2015-08-02T22:00:00"/>
    <x v="4"/>
    <x v="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x v="7"/>
    <x v="15"/>
    <n v="121"/>
    <n v="163.78"/>
    <x v="996"/>
    <d v="2012-05-28T03:59:00"/>
    <x v="3"/>
    <x v="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x v="5"/>
    <x v="16"/>
    <n v="101"/>
    <n v="147.71"/>
    <x v="997"/>
    <d v="2014-07-13T13:59:00"/>
    <x v="2"/>
    <x v="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x v="7"/>
    <x v="12"/>
    <n v="121"/>
    <n v="37.130000000000003"/>
    <x v="998"/>
    <d v="2009-09-26T03:59:00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x v="7"/>
    <x v="12"/>
    <n v="101"/>
    <n v="53.47"/>
    <x v="999"/>
    <d v="2011-01-01T04:59:00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x v="7"/>
    <x v="15"/>
    <n v="101"/>
    <n v="137.31"/>
    <x v="1000"/>
    <d v="2011-08-01T07:00:00"/>
    <x v="6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x v="7"/>
    <x v="15"/>
    <n v="109"/>
    <n v="40.549999999999997"/>
    <x v="1001"/>
    <d v="2011-12-16T05:48:41"/>
    <x v="6"/>
    <x v="0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x v="3"/>
    <x v="5"/>
    <n v="503"/>
    <n v="68.63"/>
    <x v="1002"/>
    <d v="2016-04-21T22:00:00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x v="6"/>
    <x v="11"/>
    <n v="121"/>
    <n v="71.790000000000006"/>
    <x v="1003"/>
    <d v="2015-09-21T03:11:16"/>
    <x v="4"/>
    <x v="1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x v="2"/>
    <x v="3"/>
    <n v="126"/>
    <n v="58.53"/>
    <x v="1004"/>
    <d v="2015-04-16T11:27:36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x v="6"/>
    <x v="19"/>
    <n v="100"/>
    <n v="215.25"/>
    <x v="1005"/>
    <d v="2015-02-10T07:59:00"/>
    <x v="4"/>
    <x v="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x v="2"/>
    <x v="3"/>
    <n v="100"/>
    <n v="89.93"/>
    <x v="1006"/>
    <d v="2016-08-27T03:59:00"/>
    <x v="1"/>
    <x v="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x v="5"/>
    <x v="16"/>
    <n v="121"/>
    <n v="80.33"/>
    <x v="1007"/>
    <d v="2016-08-22T03:00:00"/>
    <x v="1"/>
    <x v="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x v="7"/>
    <x v="12"/>
    <n v="100"/>
    <n v="188.13"/>
    <x v="1008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x v="7"/>
    <x v="20"/>
    <n v="120"/>
    <n v="34.01"/>
    <x v="1009"/>
    <d v="2016-09-05T03:59:00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x v="0"/>
    <x v="1"/>
    <n v="1"/>
    <n v="859.86"/>
    <x v="1010"/>
    <d v="2016-12-23T17:58:57"/>
    <x v="1"/>
    <x v="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x v="6"/>
    <x v="11"/>
    <n v="100"/>
    <n v="127.81"/>
    <x v="1011"/>
    <d v="2015-07-26T18:19:19"/>
    <x v="4"/>
    <x v="30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x v="5"/>
    <x v="8"/>
    <n v="120"/>
    <n v="46.88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x v="6"/>
    <x v="11"/>
    <n v="100"/>
    <n v="93.76"/>
    <x v="1013"/>
    <d v="2015-11-21T03:00:00"/>
    <x v="4"/>
    <x v="20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x v="7"/>
    <x v="12"/>
    <n v="100"/>
    <n v="600"/>
    <x v="1014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x v="6"/>
    <x v="11"/>
    <n v="100"/>
    <n v="63.83"/>
    <x v="1015"/>
    <d v="2015-03-27T15:24:52"/>
    <x v="4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x v="6"/>
    <x v="11"/>
    <n v="100"/>
    <n v="72.290000000000006"/>
    <x v="1016"/>
    <d v="2014-07-19T20:38:50"/>
    <x v="2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x v="5"/>
    <x v="16"/>
    <n v="120"/>
    <n v="98.36"/>
    <x v="1017"/>
    <d v="2016-04-27T14:58:27"/>
    <x v="1"/>
    <x v="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x v="5"/>
    <x v="8"/>
    <n v="240"/>
    <n v="41.38"/>
    <x v="1018"/>
    <d v="2011-02-26T05:57:08"/>
    <x v="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x v="1"/>
    <x v="17"/>
    <n v="102"/>
    <n v="230.19"/>
    <x v="1019"/>
    <d v="2014-12-18T12:08:53"/>
    <x v="2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x v="6"/>
    <x v="11"/>
    <n v="119"/>
    <n v="97.38"/>
    <x v="1020"/>
    <d v="2017-03-02T19:19:15"/>
    <x v="5"/>
    <x v="1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x v="0"/>
    <x v="0"/>
    <n v="148"/>
    <n v="120.86"/>
    <x v="1021"/>
    <d v="2016-05-15T17:35:0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x v="5"/>
    <x v="8"/>
    <n v="118"/>
    <n v="64.95"/>
    <x v="1022"/>
    <d v="2012-05-11T14:53:15"/>
    <x v="3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x v="3"/>
    <x v="5"/>
    <n v="169"/>
    <n v="32.82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x v="5"/>
    <x v="8"/>
    <n v="148"/>
    <n v="95.23"/>
    <x v="102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x v="2"/>
    <x v="3"/>
    <n v="49"/>
    <n v="42.16"/>
    <x v="1025"/>
    <d v="2015-02-28T07:32:16"/>
    <x v="4"/>
    <x v="0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x v="0"/>
    <x v="4"/>
    <n v="12"/>
    <n v="83.94"/>
    <x v="1026"/>
    <d v="2014-06-13T04:00:00"/>
    <x v="2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x v="4"/>
    <x v="29"/>
    <n v="12"/>
    <n v="69.12"/>
    <x v="1027"/>
    <d v="2014-06-28T19:21:54"/>
    <x v="2"/>
    <x v="0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x v="7"/>
    <x v="13"/>
    <n v="108"/>
    <n v="61.03"/>
    <x v="1028"/>
    <d v="2016-06-23T16:00:25"/>
    <x v="1"/>
    <x v="0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x v="6"/>
    <x v="9"/>
    <n v="23"/>
    <n v="130.09"/>
    <x v="1029"/>
    <d v="2016-07-09T01:59:00"/>
    <x v="1"/>
    <x v="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x v="6"/>
    <x v="11"/>
    <n v="106"/>
    <n v="56.2"/>
    <x v="1030"/>
    <d v="2015-08-12T00:00:00"/>
    <x v="4"/>
    <x v="8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x v="6"/>
    <x v="11"/>
    <n v="117"/>
    <n v="44.86"/>
    <x v="1031"/>
    <d v="2016-06-17T16:00:00"/>
    <x v="1"/>
    <x v="18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x v="7"/>
    <x v="15"/>
    <n v="117"/>
    <n v="60.74"/>
    <x v="1032"/>
    <d v="2012-09-22T18:19:16"/>
    <x v="3"/>
    <x v="0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x v="7"/>
    <x v="20"/>
    <n v="194"/>
    <n v="36.630000000000003"/>
    <x v="1033"/>
    <d v="2014-11-01T04:59:00"/>
    <x v="2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x v="6"/>
    <x v="11"/>
    <n v="116"/>
    <n v="73.58"/>
    <x v="1034"/>
    <d v="2015-07-18T06:59:00"/>
    <x v="4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x v="2"/>
    <x v="3"/>
    <n v="116"/>
    <n v="414.29"/>
    <x v="1035"/>
    <d v="2017-01-28T19:29:00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x v="6"/>
    <x v="11"/>
    <n v="105"/>
    <n v="65.58"/>
    <x v="1036"/>
    <d v="2015-06-20T17:55:14"/>
    <x v="4"/>
    <x v="1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x v="0"/>
    <x v="1"/>
    <n v="12"/>
    <n v="127.93"/>
    <x v="1037"/>
    <d v="2016-02-17T12:04:39"/>
    <x v="1"/>
    <x v="0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x v="6"/>
    <x v="11"/>
    <n v="191"/>
    <n v="358.69"/>
    <x v="1038"/>
    <d v="2014-08-01T06:59:00"/>
    <x v="2"/>
    <x v="1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x v="7"/>
    <x v="15"/>
    <n v="114"/>
    <n v="63.48"/>
    <x v="1039"/>
    <d v="2015-11-14T01:04:10"/>
    <x v="4"/>
    <x v="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x v="6"/>
    <x v="11"/>
    <n v="114"/>
    <n v="82.61"/>
    <x v="1040"/>
    <d v="2013-07-22T20:09:12"/>
    <x v="0"/>
    <x v="1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x v="6"/>
    <x v="11"/>
    <n v="114"/>
    <n v="80.23"/>
    <x v="1041"/>
    <d v="2015-03-09T03:44:52"/>
    <x v="4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x v="7"/>
    <x v="33"/>
    <n v="21"/>
    <n v="189.33"/>
    <x v="1042"/>
    <d v="2014-10-01T12:43:13"/>
    <x v="2"/>
    <x v="0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x v="6"/>
    <x v="11"/>
    <n v="113"/>
    <n v="83.43"/>
    <x v="1043"/>
    <d v="2014-09-01T15:59:00"/>
    <x v="2"/>
    <x v="2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x v="6"/>
    <x v="11"/>
    <n v="113"/>
    <n v="107"/>
    <x v="1044"/>
    <d v="2015-02-11T17:00:00"/>
    <x v="4"/>
    <x v="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x v="1"/>
    <x v="17"/>
    <n v="378"/>
    <n v="40.76"/>
    <x v="1045"/>
    <d v="2016-06-30T18:57:19"/>
    <x v="1"/>
    <x v="0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x v="6"/>
    <x v="11"/>
    <n v="113"/>
    <n v="68.25"/>
    <x v="1046"/>
    <d v="2015-04-06T04:00:00"/>
    <x v="4"/>
    <x v="19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x v="5"/>
    <x v="8"/>
    <n v="142"/>
    <n v="115.51"/>
    <x v="1047"/>
    <d v="2016-01-23T17:16:32"/>
    <x v="4"/>
    <x v="0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x v="2"/>
    <x v="3"/>
    <n v="103"/>
    <n v="47.13"/>
    <x v="1048"/>
    <d v="2016-08-29T04:01:09"/>
    <x v="1"/>
    <x v="0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x v="5"/>
    <x v="27"/>
    <n v="113"/>
    <n v="144.91"/>
    <x v="1049"/>
    <d v="2011-07-29T01:17:16"/>
    <x v="6"/>
    <x v="0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x v="7"/>
    <x v="15"/>
    <n v="103"/>
    <n v="68.010000000000005"/>
    <x v="1050"/>
    <d v="2016-06-25T03:59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x v="6"/>
    <x v="11"/>
    <n v="113"/>
    <n v="78.260000000000005"/>
    <x v="1051"/>
    <d v="2014-05-24T21:00:00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x v="5"/>
    <x v="8"/>
    <n v="113"/>
    <n v="110.47"/>
    <x v="1052"/>
    <d v="2010-02-02T07:59:00"/>
    <x v="8"/>
    <x v="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x v="6"/>
    <x v="11"/>
    <n v="102"/>
    <n v="66.150000000000006"/>
    <x v="1053"/>
    <d v="2014-09-07T14:23:42"/>
    <x v="2"/>
    <x v="27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x v="0"/>
    <x v="4"/>
    <n v="19"/>
    <n v="95.28"/>
    <x v="1054"/>
    <d v="2016-08-03T01:30:00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x v="7"/>
    <x v="12"/>
    <n v="107"/>
    <n v="70.209999999999994"/>
    <x v="1055"/>
    <d v="2012-01-24T19:26:13"/>
    <x v="3"/>
    <x v="0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x v="6"/>
    <x v="11"/>
    <n v="112"/>
    <n v="69.19"/>
    <x v="1056"/>
    <d v="2017-02-28T05:00:00"/>
    <x v="5"/>
    <x v="8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x v="6"/>
    <x v="11"/>
    <n v="102"/>
    <n v="62.92"/>
    <x v="1057"/>
    <d v="2012-06-01T22:52:24"/>
    <x v="3"/>
    <x v="12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x v="5"/>
    <x v="16"/>
    <n v="160"/>
    <n v="109.78"/>
    <x v="1058"/>
    <d v="2016-06-23T20:27:00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x v="1"/>
    <x v="17"/>
    <n v="112"/>
    <n v="53.19"/>
    <x v="1059"/>
    <d v="2016-10-16T11:00:00"/>
    <x v="1"/>
    <x v="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x v="7"/>
    <x v="15"/>
    <n v="101"/>
    <n v="113.88"/>
    <x v="1060"/>
    <d v="2012-03-25T23:55:30"/>
    <x v="3"/>
    <x v="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x v="0"/>
    <x v="1"/>
    <n v="279"/>
    <n v="23.52"/>
    <x v="1061"/>
    <d v="2016-08-12T00:37:54"/>
    <x v="1"/>
    <x v="0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x v="5"/>
    <x v="8"/>
    <n v="111"/>
    <n v="50.18"/>
    <x v="1062"/>
    <d v="2011-11-07T04:39:38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x v="4"/>
    <x v="29"/>
    <n v="25"/>
    <n v="168.39"/>
    <x v="1063"/>
    <d v="2015-04-11T06:00:00"/>
    <x v="4"/>
    <x v="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x v="5"/>
    <x v="8"/>
    <n v="111"/>
    <n v="95.78"/>
    <x v="1064"/>
    <d v="2010-05-10T20:16:00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x v="7"/>
    <x v="22"/>
    <n v="111"/>
    <n v="554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x v="7"/>
    <x v="15"/>
    <n v="111"/>
    <n v="63.62"/>
    <x v="1066"/>
    <d v="2015-06-15T04:34:54"/>
    <x v="4"/>
    <x v="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x v="3"/>
    <x v="5"/>
    <n v="120"/>
    <n v="48.13"/>
    <x v="1067"/>
    <d v="2015-08-11T18:31:40"/>
    <x v="4"/>
    <x v="0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x v="6"/>
    <x v="11"/>
    <n v="111"/>
    <n v="40.630000000000003"/>
    <x v="1068"/>
    <d v="2016-03-02T19:21:27"/>
    <x v="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x v="6"/>
    <x v="11"/>
    <n v="100"/>
    <n v="69.819999999999993"/>
    <x v="1069"/>
    <d v="2016-04-30T03:59:00"/>
    <x v="1"/>
    <x v="5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x v="6"/>
    <x v="19"/>
    <n v="110"/>
    <n v="166.97"/>
    <x v="1070"/>
    <d v="2016-11-29T06:00:00"/>
    <x v="1"/>
    <x v="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x v="4"/>
    <x v="7"/>
    <n v="110"/>
    <n v="68.86"/>
    <x v="1071"/>
    <d v="2016-06-09T19:00:00"/>
    <x v="1"/>
    <x v="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x v="3"/>
    <x v="5"/>
    <n v="220"/>
    <n v="37.479999999999997"/>
    <x v="1072"/>
    <d v="2017-03-12T12:10:42"/>
    <x v="5"/>
    <x v="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x v="6"/>
    <x v="11"/>
    <n v="100"/>
    <n v="125.09"/>
    <x v="1073"/>
    <d v="2015-07-27T22:59:00"/>
    <x v="4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x v="6"/>
    <x v="11"/>
    <n v="110"/>
    <n v="72.38"/>
    <x v="1074"/>
    <d v="2016-01-19T22:59:00"/>
    <x v="4"/>
    <x v="3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x v="7"/>
    <x v="15"/>
    <n v="100"/>
    <n v="305.56"/>
    <x v="1075"/>
    <d v="2011-07-23T03:59:00"/>
    <x v="6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x v="3"/>
    <x v="5"/>
    <n v="137"/>
    <n v="69.569999999999993"/>
    <x v="107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x v="6"/>
    <x v="11"/>
    <n v="110"/>
    <n v="50.75"/>
    <x v="1077"/>
    <d v="2015-03-26T04:00:00"/>
    <x v="4"/>
    <x v="32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x v="6"/>
    <x v="11"/>
    <n v="110"/>
    <n v="91.3"/>
    <x v="1078"/>
    <d v="2011-02-17T21:17:07"/>
    <x v="7"/>
    <x v="2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x v="1"/>
    <x v="17"/>
    <n v="109"/>
    <n v="54.69"/>
    <x v="1079"/>
    <d v="2015-07-30T03:59:00"/>
    <x v="4"/>
    <x v="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x v="7"/>
    <x v="15"/>
    <n v="137"/>
    <n v="70.06"/>
    <x v="1080"/>
    <d v="2015-06-03T04:30:00"/>
    <x v="4"/>
    <x v="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x v="6"/>
    <x v="11"/>
    <n v="109"/>
    <n v="74.819999999999993"/>
    <x v="1081"/>
    <d v="2015-11-30T17:08:38"/>
    <x v="4"/>
    <x v="12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x v="5"/>
    <x v="8"/>
    <n v="136"/>
    <n v="160.47"/>
    <x v="1082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x v="2"/>
    <x v="3"/>
    <n v="35"/>
    <n v="104.85"/>
    <x v="1083"/>
    <d v="2015-11-14T17:16:44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x v="1"/>
    <x v="17"/>
    <n v="156"/>
    <n v="36.53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x v="7"/>
    <x v="15"/>
    <n v="272"/>
    <n v="48.54"/>
    <x v="1085"/>
    <d v="2012-12-15T22:11:50"/>
    <x v="3"/>
    <x v="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x v="7"/>
    <x v="12"/>
    <n v="109"/>
    <n v="61.04"/>
    <x v="1086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x v="1"/>
    <x v="31"/>
    <n v="32"/>
    <n v="115.55"/>
    <x v="1087"/>
    <d v="2015-11-26T06:03:36"/>
    <x v="4"/>
    <x v="0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x v="6"/>
    <x v="11"/>
    <n v="109"/>
    <n v="54.3"/>
    <x v="1088"/>
    <d v="2014-11-18T17:23:26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x v="2"/>
    <x v="3"/>
    <n v="15"/>
    <n v="71.34"/>
    <x v="1089"/>
    <d v="2016-02-21T13:48:09"/>
    <x v="1"/>
    <x v="0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x v="3"/>
    <x v="5"/>
    <n v="271"/>
    <n v="53.08"/>
    <x v="1090"/>
    <d v="2016-01-03T22:59:00"/>
    <x v="4"/>
    <x v="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x v="6"/>
    <x v="19"/>
    <n v="108"/>
    <n v="94.91"/>
    <x v="1091"/>
    <d v="2016-11-15T02:08:00"/>
    <x v="1"/>
    <x v="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x v="5"/>
    <x v="27"/>
    <n v="155"/>
    <n v="102.08"/>
    <x v="1092"/>
    <d v="2015-05-31T07:59:47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x v="7"/>
    <x v="15"/>
    <n v="120"/>
    <n v="50.93"/>
    <x v="1093"/>
    <d v="2014-06-23T16:01:00"/>
    <x v="2"/>
    <x v="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x v="0"/>
    <x v="0"/>
    <n v="108"/>
    <n v="154.16999999999999"/>
    <x v="1094"/>
    <d v="2016-12-31T18:20:54"/>
    <x v="1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x v="2"/>
    <x v="3"/>
    <n v="31"/>
    <n v="71.87"/>
    <x v="1095"/>
    <d v="2015-02-14T01:43:02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x v="5"/>
    <x v="8"/>
    <n v="108"/>
    <n v="45.67"/>
    <x v="1096"/>
    <d v="2011-07-03T11:57:46"/>
    <x v="6"/>
    <x v="0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x v="5"/>
    <x v="16"/>
    <n v="108"/>
    <n v="76.87"/>
    <x v="1097"/>
    <d v="2014-12-19T20:40:0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x v="6"/>
    <x v="19"/>
    <n v="90"/>
    <n v="145.41"/>
    <x v="1098"/>
    <d v="2015-04-20T21:09:25"/>
    <x v="4"/>
    <x v="0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x v="6"/>
    <x v="11"/>
    <n v="108"/>
    <n v="76.8"/>
    <x v="1099"/>
    <d v="2016-07-01T23:00:00"/>
    <x v="1"/>
    <x v="33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x v="6"/>
    <x v="11"/>
    <n v="139"/>
    <n v="116.65"/>
    <x v="1100"/>
    <d v="2015-07-30T12:30:22"/>
    <x v="4"/>
    <x v="1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x v="5"/>
    <x v="16"/>
    <n v="102"/>
    <n v="83.75"/>
    <x v="1101"/>
    <d v="2015-11-08T16:51:41"/>
    <x v="4"/>
    <x v="0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x v="7"/>
    <x v="15"/>
    <n v="107"/>
    <n v="68.709999999999994"/>
    <x v="1102"/>
    <d v="2015-11-13T17:04:28"/>
    <x v="4"/>
    <x v="0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x v="6"/>
    <x v="11"/>
    <n v="160"/>
    <n v="40.29"/>
    <x v="1103"/>
    <d v="2014-07-03T16:03:01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x v="7"/>
    <x v="15"/>
    <n v="107"/>
    <n v="73.36"/>
    <x v="1104"/>
    <d v="2016-12-29T05:08:45"/>
    <x v="1"/>
    <x v="0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x v="6"/>
    <x v="11"/>
    <n v="107"/>
    <n v="74.209999999999994"/>
    <x v="1105"/>
    <d v="2014-11-01T17:18:00"/>
    <x v="2"/>
    <x v="3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x v="7"/>
    <x v="15"/>
    <n v="127"/>
    <n v="59.23"/>
    <x v="1106"/>
    <d v="2013-09-10T03:59:00"/>
    <x v="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x v="2"/>
    <x v="3"/>
    <n v="107"/>
    <n v="108.78"/>
    <x v="1107"/>
    <d v="2015-03-25T18:53:49"/>
    <x v="4"/>
    <x v="0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x v="6"/>
    <x v="9"/>
    <n v="27"/>
    <n v="70.11"/>
    <x v="1108"/>
    <d v="2014-10-04T14:17:00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x v="5"/>
    <x v="8"/>
    <n v="177"/>
    <n v="81.89"/>
    <x v="1109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x v="7"/>
    <x v="12"/>
    <n v="116"/>
    <n v="50.69"/>
    <x v="1110"/>
    <d v="2012-08-10T22:00:00"/>
    <x v="3"/>
    <x v="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x v="6"/>
    <x v="9"/>
    <n v="133"/>
    <n v="82.94"/>
    <x v="1111"/>
    <d v="2014-08-22T03:44:15"/>
    <x v="2"/>
    <x v="0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x v="7"/>
    <x v="15"/>
    <n v="106"/>
    <n v="189.29"/>
    <x v="1112"/>
    <d v="2010-06-15T04:00:00"/>
    <x v="7"/>
    <x v="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x v="2"/>
    <x v="3"/>
    <n v="132"/>
    <n v="48.15"/>
    <x v="1113"/>
    <d v="2016-05-23T22:00:00"/>
    <x v="1"/>
    <x v="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x v="6"/>
    <x v="11"/>
    <n v="106"/>
    <n v="143.11000000000001"/>
    <x v="1114"/>
    <d v="2014-08-21T16:28:00"/>
    <x v="2"/>
    <x v="15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x v="6"/>
    <x v="11"/>
    <n v="106"/>
    <n v="115.02"/>
    <x v="1115"/>
    <d v="2017-02-01T22:59:00"/>
    <x v="5"/>
    <x v="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x v="6"/>
    <x v="11"/>
    <n v="106"/>
    <n v="41.94"/>
    <x v="1116"/>
    <d v="2014-05-19T21:00:00"/>
    <x v="2"/>
    <x v="2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x v="6"/>
    <x v="11"/>
    <n v="105"/>
    <n v="107.57"/>
    <x v="1117"/>
    <d v="2015-06-17T01:40:14"/>
    <x v="4"/>
    <x v="15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x v="5"/>
    <x v="8"/>
    <n v="105"/>
    <n v="75.19"/>
    <x v="1118"/>
    <d v="2011-08-10T07:08:00"/>
    <x v="6"/>
    <x v="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x v="6"/>
    <x v="11"/>
    <n v="105"/>
    <n v="64.16"/>
    <x v="1119"/>
    <d v="2014-07-11T16:15:00"/>
    <x v="2"/>
    <x v="16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x v="5"/>
    <x v="27"/>
    <n v="105"/>
    <n v="122.33"/>
    <x v="1120"/>
    <d v="2017-02-01T08:00:0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x v="5"/>
    <x v="8"/>
    <n v="112"/>
    <n v="105.18"/>
    <x v="1121"/>
    <d v="2016-04-17T18:38:02"/>
    <x v="1"/>
    <x v="0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x v="6"/>
    <x v="11"/>
    <n v="117"/>
    <n v="52.58"/>
    <x v="1122"/>
    <d v="2016-04-01T03:59:00"/>
    <x v="1"/>
    <x v="1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x v="6"/>
    <x v="11"/>
    <n v="11"/>
    <n v="437.5"/>
    <x v="1123"/>
    <d v="2017-04-16T15:22:46"/>
    <x v="5"/>
    <x v="4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x v="6"/>
    <x v="11"/>
    <n v="105"/>
    <n v="50.38"/>
    <x v="1124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x v="7"/>
    <x v="22"/>
    <n v="105"/>
    <n v="113.83"/>
    <x v="1125"/>
    <d v="2012-06-09T09:49:37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x v="7"/>
    <x v="12"/>
    <n v="105"/>
    <n v="35.61"/>
    <x v="1126"/>
    <d v="2010-12-09T04:59:00"/>
    <x v="7"/>
    <x v="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x v="6"/>
    <x v="11"/>
    <n v="105"/>
    <n v="36.86"/>
    <x v="1127"/>
    <d v="2016-08-05T21:00:00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x v="0"/>
    <x v="4"/>
    <n v="2"/>
    <n v="307.82"/>
    <x v="1128"/>
    <d v="2015-12-17T19:20:09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x v="6"/>
    <x v="11"/>
    <n v="105"/>
    <n v="93.43"/>
    <x v="1129"/>
    <d v="2016-11-01T04:59:00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x v="6"/>
    <x v="11"/>
    <n v="105"/>
    <n v="80.400000000000006"/>
    <x v="1130"/>
    <d v="2015-10-06T16:44:46"/>
    <x v="4"/>
    <x v="1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x v="1"/>
    <x v="17"/>
    <n v="131"/>
    <n v="43.55"/>
    <x v="1131"/>
    <d v="2012-09-19T04:27:41"/>
    <x v="3"/>
    <x v="0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x v="7"/>
    <x v="15"/>
    <n v="104"/>
    <n v="64.47"/>
    <x v="1132"/>
    <d v="2012-07-07T17:46:51"/>
    <x v="3"/>
    <x v="0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x v="6"/>
    <x v="9"/>
    <n v="116"/>
    <n v="50.69"/>
    <x v="1133"/>
    <d v="2016-11-22T05:59:00"/>
    <x v="1"/>
    <x v="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x v="6"/>
    <x v="11"/>
    <n v="116"/>
    <n v="50.2"/>
    <x v="1134"/>
    <d v="2016-11-04T13:06:2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x v="7"/>
    <x v="14"/>
    <n v="26"/>
    <n v="65.97"/>
    <x v="1135"/>
    <d v="2017-04-01T04:00:00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x v="1"/>
    <x v="17"/>
    <n v="104"/>
    <n v="66.7"/>
    <x v="1136"/>
    <d v="2015-12-26T00:18:54"/>
    <x v="4"/>
    <x v="0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x v="5"/>
    <x v="27"/>
    <n v="104"/>
    <n v="64.2"/>
    <x v="1137"/>
    <d v="2014-04-13T02:00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x v="0"/>
    <x v="1"/>
    <n v="104"/>
    <n v="1300"/>
    <x v="1138"/>
    <d v="2017-01-30T17:16:53"/>
    <x v="1"/>
    <x v="0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x v="6"/>
    <x v="11"/>
    <n v="104"/>
    <n v="96.2"/>
    <x v="1139"/>
    <d v="2017-01-15T00:59:40"/>
    <x v="1"/>
    <x v="27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x v="5"/>
    <x v="8"/>
    <n v="104"/>
    <n v="54.02"/>
    <x v="1140"/>
    <d v="2012-08-16T01:16:25"/>
    <x v="3"/>
    <x v="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x v="6"/>
    <x v="19"/>
    <n v="104"/>
    <n v="99.54"/>
    <x v="1141"/>
    <d v="2016-02-16T05:59:0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x v="6"/>
    <x v="11"/>
    <n v="104"/>
    <n v="63.11"/>
    <x v="1142"/>
    <d v="2014-07-28T14:31:17"/>
    <x v="2"/>
    <x v="15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x v="6"/>
    <x v="19"/>
    <n v="103"/>
    <n v="172.23"/>
    <x v="1143"/>
    <d v="2015-06-03T00:00:00"/>
    <x v="4"/>
    <x v="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x v="6"/>
    <x v="9"/>
    <n v="129"/>
    <n v="53.16"/>
    <x v="1144"/>
    <d v="2015-09-23T13:25:56"/>
    <x v="4"/>
    <x v="0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x v="0"/>
    <x v="24"/>
    <n v="103"/>
    <n v="85.75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x v="7"/>
    <x v="15"/>
    <n v="103"/>
    <n v="66.69"/>
    <x v="1146"/>
    <d v="2014-08-03T17:00:00"/>
    <x v="2"/>
    <x v="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x v="6"/>
    <x v="11"/>
    <n v="102"/>
    <n v="55.01"/>
    <x v="1147"/>
    <d v="2016-08-23T03:07:17"/>
    <x v="1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x v="1"/>
    <x v="17"/>
    <n v="102"/>
    <n v="82.52"/>
    <x v="1148"/>
    <d v="2012-12-13T22:58:23"/>
    <x v="3"/>
    <x v="0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x v="6"/>
    <x v="11"/>
    <n v="102"/>
    <n v="150.15"/>
    <x v="1149"/>
    <d v="2015-12-10T16:51:01"/>
    <x v="4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x v="6"/>
    <x v="9"/>
    <n v="102"/>
    <n v="86.49"/>
    <x v="1150"/>
    <d v="2016-02-11T16:29:03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x v="6"/>
    <x v="11"/>
    <n v="102"/>
    <n v="58.62"/>
    <x v="1151"/>
    <d v="2014-09-26T01:35:00"/>
    <x v="2"/>
    <x v="3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x v="6"/>
    <x v="11"/>
    <n v="128"/>
    <n v="82.26"/>
    <x v="1152"/>
    <d v="2015-05-26T15:32:27"/>
    <x v="4"/>
    <x v="26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x v="1"/>
    <x v="17"/>
    <n v="102"/>
    <n v="51.47"/>
    <x v="1153"/>
    <d v="2014-07-09T07:55:39"/>
    <x v="2"/>
    <x v="0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x v="3"/>
    <x v="5"/>
    <n v="154"/>
    <n v="28.1"/>
    <x v="1154"/>
    <d v="2014-11-18T00:00:00"/>
    <x v="2"/>
    <x v="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x v="6"/>
    <x v="11"/>
    <n v="127"/>
    <n v="80.73"/>
    <x v="1155"/>
    <d v="2014-07-07T02:00:00"/>
    <x v="2"/>
    <x v="3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x v="7"/>
    <x v="12"/>
    <n v="254"/>
    <n v="51.31"/>
    <x v="1156"/>
    <d v="2014-11-21T04:00:00"/>
    <x v="2"/>
    <x v="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x v="0"/>
    <x v="0"/>
    <n v="508"/>
    <n v="101.56"/>
    <x v="1157"/>
    <d v="2015-11-11T23:58:20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x v="6"/>
    <x v="11"/>
    <n v="101"/>
    <n v="36.47"/>
    <x v="1158"/>
    <d v="2015-07-31T16:00:00"/>
    <x v="4"/>
    <x v="2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x v="6"/>
    <x v="11"/>
    <n v="101"/>
    <n v="110.22"/>
    <x v="1159"/>
    <d v="2015-01-06T06:00:00"/>
    <x v="2"/>
    <x v="2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x v="7"/>
    <x v="20"/>
    <n v="101"/>
    <n v="53.89"/>
    <x v="1160"/>
    <d v="2014-11-10T21:07:43"/>
    <x v="2"/>
    <x v="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x v="7"/>
    <x v="13"/>
    <n v="112"/>
    <n v="23.96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x v="6"/>
    <x v="11"/>
    <n v="101"/>
    <n v="93.61"/>
    <x v="1162"/>
    <d v="2014-07-23T11:00:00"/>
    <x v="2"/>
    <x v="2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x v="7"/>
    <x v="15"/>
    <n v="112"/>
    <n v="87.1"/>
    <x v="1163"/>
    <d v="2014-07-24T18:23:11"/>
    <x v="2"/>
    <x v="0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x v="3"/>
    <x v="18"/>
    <n v="3"/>
    <n v="34.130000000000003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x v="0"/>
    <x v="0"/>
    <n v="101"/>
    <n v="41.74"/>
    <x v="1165"/>
    <d v="2015-11-25T15:49:11"/>
    <x v="4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x v="6"/>
    <x v="19"/>
    <n v="101"/>
    <n v="55.5"/>
    <x v="1166"/>
    <d v="2014-05-05T12:36:26"/>
    <x v="2"/>
    <x v="0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x v="6"/>
    <x v="11"/>
    <n v="126"/>
    <n v="53.72"/>
    <x v="1167"/>
    <d v="2014-08-08T19:05:51"/>
    <x v="2"/>
    <x v="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x v="7"/>
    <x v="15"/>
    <n v="101"/>
    <n v="109.71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x v="7"/>
    <x v="25"/>
    <n v="126"/>
    <n v="84.08"/>
    <x v="1169"/>
    <d v="2012-08-16T20:22:46"/>
    <x v="3"/>
    <x v="0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x v="7"/>
    <x v="25"/>
    <n v="101"/>
    <n v="88.44"/>
    <x v="1170"/>
    <d v="2012-07-08T12:29:29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x v="6"/>
    <x v="11"/>
    <n v="101"/>
    <n v="114.55"/>
    <x v="1171"/>
    <d v="2014-11-05T23:28:04"/>
    <x v="2"/>
    <x v="15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x v="6"/>
    <x v="11"/>
    <n v="101"/>
    <n v="25.69"/>
    <x v="1172"/>
    <d v="2014-08-06T21:32:00"/>
    <x v="2"/>
    <x v="1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x v="5"/>
    <x v="27"/>
    <n v="101"/>
    <n v="186.11"/>
    <x v="1173"/>
    <d v="2012-04-02T18:38:21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x v="6"/>
    <x v="11"/>
    <n v="100"/>
    <n v="122.54"/>
    <x v="1174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x v="6"/>
    <x v="11"/>
    <n v="100"/>
    <n v="79.62"/>
    <x v="1175"/>
    <d v="2014-08-03T23:00:00"/>
    <x v="2"/>
    <x v="3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x v="6"/>
    <x v="11"/>
    <n v="100"/>
    <n v="200.49"/>
    <x v="1176"/>
    <d v="2014-06-27T05:14:15"/>
    <x v="2"/>
    <x v="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x v="0"/>
    <x v="1"/>
    <n v="10"/>
    <n v="178.93"/>
    <x v="1177"/>
    <d v="2016-10-29T08:57:43"/>
    <x v="1"/>
    <x v="0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x v="6"/>
    <x v="11"/>
    <n v="100"/>
    <n v="68.53"/>
    <x v="1178"/>
    <d v="2014-10-20T08:00:34"/>
    <x v="2"/>
    <x v="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x v="7"/>
    <x v="15"/>
    <n v="100"/>
    <n v="178.61"/>
    <x v="1179"/>
    <d v="2012-04-27T16:00:46"/>
    <x v="3"/>
    <x v="0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x v="7"/>
    <x v="12"/>
    <n v="100"/>
    <n v="131.58000000000001"/>
    <x v="1180"/>
    <d v="2010-10-11T00:16:16"/>
    <x v="7"/>
    <x v="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x v="5"/>
    <x v="27"/>
    <n v="100"/>
    <n v="192.31"/>
    <x v="1181"/>
    <d v="2012-11-04T19:04:46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x v="5"/>
    <x v="8"/>
    <n v="100"/>
    <n v="100"/>
    <x v="1182"/>
    <d v="2010-07-19T16:00:00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x v="7"/>
    <x v="25"/>
    <n v="100"/>
    <n v="185.19"/>
    <x v="1183"/>
    <d v="2016-04-22T14:52:00"/>
    <x v="1"/>
    <x v="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x v="6"/>
    <x v="19"/>
    <n v="100"/>
    <n v="64.94"/>
    <x v="1184"/>
    <d v="2015-04-01T17:00:26"/>
    <x v="4"/>
    <x v="0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x v="6"/>
    <x v="11"/>
    <n v="100"/>
    <n v="178.57"/>
    <x v="1185"/>
    <d v="2014-12-31T13:39:47"/>
    <x v="2"/>
    <x v="2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x v="7"/>
    <x v="13"/>
    <n v="108"/>
    <n v="65.16"/>
    <x v="1186"/>
    <d v="2015-02-11T15:23:40"/>
    <x v="4"/>
    <x v="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x v="0"/>
    <x v="1"/>
    <n v="20"/>
    <n v="308.75"/>
    <x v="1187"/>
    <d v="2015-12-05T22:28:2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x v="0"/>
    <x v="6"/>
    <n v="14"/>
    <n v="129.97"/>
    <x v="1188"/>
    <d v="2014-10-23T10:17:59"/>
    <x v="2"/>
    <x v="0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x v="6"/>
    <x v="19"/>
    <n v="110"/>
    <n v="94.9"/>
    <x v="1189"/>
    <d v="2014-09-08T21:11:25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x v="0"/>
    <x v="1"/>
    <n v="10"/>
    <n v="54.67"/>
    <x v="1190"/>
    <d v="2016-10-13T15:12:32"/>
    <x v="1"/>
    <x v="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x v="5"/>
    <x v="23"/>
    <n v="2"/>
    <n v="39.57"/>
    <x v="1191"/>
    <d v="2014-06-03T03:59:00"/>
    <x v="2"/>
    <x v="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x v="6"/>
    <x v="11"/>
    <n v="100"/>
    <n v="148.47999999999999"/>
    <x v="1192"/>
    <d v="2015-03-20T20:27:00"/>
    <x v="4"/>
    <x v="15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x v="7"/>
    <x v="13"/>
    <n v="196"/>
    <n v="40.75"/>
    <x v="1193"/>
    <d v="2014-04-10T06:59:00"/>
    <x v="2"/>
    <x v="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x v="5"/>
    <x v="23"/>
    <n v="33"/>
    <n v="88.8"/>
    <x v="1194"/>
    <d v="2014-11-21T10:47:15"/>
    <x v="2"/>
    <x v="0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x v="3"/>
    <x v="5"/>
    <n v="106"/>
    <n v="64.75"/>
    <x v="1195"/>
    <d v="2014-01-05T15:38:09"/>
    <x v="0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x v="2"/>
    <x v="3"/>
    <n v="20"/>
    <n v="44.94"/>
    <x v="1196"/>
    <d v="2014-10-16T00:00:0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x v="7"/>
    <x v="15"/>
    <n v="110"/>
    <n v="74.25"/>
    <x v="1197"/>
    <d v="2016-07-05T20:58:54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x v="7"/>
    <x v="15"/>
    <n v="138"/>
    <n v="34.17"/>
    <x v="1198"/>
    <d v="2013-10-24T23:42:49"/>
    <x v="0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x v="3"/>
    <x v="5"/>
    <n v="320"/>
    <n v="24.76"/>
    <x v="1199"/>
    <d v="2016-04-27T02:00:00"/>
    <x v="1"/>
    <x v="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x v="5"/>
    <x v="8"/>
    <n v="107"/>
    <n v="28.58"/>
    <x v="1200"/>
    <d v="2011-02-02T07:59: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x v="7"/>
    <x v="20"/>
    <n v="120"/>
    <n v="41.7"/>
    <x v="1201"/>
    <d v="2015-03-16T02:34:24"/>
    <x v="4"/>
    <x v="0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x v="6"/>
    <x v="11"/>
    <n v="114"/>
    <n v="77.34"/>
    <x v="1202"/>
    <d v="2013-05-06T16:51:11"/>
    <x v="0"/>
    <x v="26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x v="6"/>
    <x v="11"/>
    <n v="120"/>
    <n v="159.47"/>
    <x v="1203"/>
    <d v="2015-04-23T18:30:00"/>
    <x v="4"/>
    <x v="32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x v="7"/>
    <x v="13"/>
    <n v="237"/>
    <n v="36.21"/>
    <x v="1204"/>
    <d v="2015-06-20T22:04:21"/>
    <x v="4"/>
    <x v="0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x v="5"/>
    <x v="21"/>
    <n v="3"/>
    <n v="81.239999999999995"/>
    <x v="1205"/>
    <d v="2015-08-01T04:59:00"/>
    <x v="4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x v="6"/>
    <x v="9"/>
    <n v="117"/>
    <n v="85.18"/>
    <x v="1206"/>
    <d v="2015-02-10T16:52:10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x v="7"/>
    <x v="12"/>
    <n v="134"/>
    <n v="62.38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x v="7"/>
    <x v="15"/>
    <n v="212"/>
    <n v="50.25"/>
    <x v="1208"/>
    <d v="2016-12-23T01:47:5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x v="0"/>
    <x v="1"/>
    <n v="2"/>
    <n v="424.45"/>
    <x v="1209"/>
    <d v="2014-11-30T22:59:00"/>
    <x v="2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3"/>
    <x v="28"/>
    <n v="72"/>
    <n v="49.12"/>
    <x v="1210"/>
    <d v="2014-11-20T19:48:21"/>
    <x v="2"/>
    <x v="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x v="7"/>
    <x v="15"/>
    <n v="104"/>
    <n v="53.56"/>
    <x v="1211"/>
    <d v="2011-06-12T04:00:00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x v="6"/>
    <x v="11"/>
    <n v="155"/>
    <n v="83.14"/>
    <x v="1212"/>
    <d v="2015-06-03T06:59:00"/>
    <x v="4"/>
    <x v="8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x v="5"/>
    <x v="27"/>
    <n v="103"/>
    <n v="43.04"/>
    <x v="1213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x v="5"/>
    <x v="27"/>
    <n v="155"/>
    <n v="96.71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x v="4"/>
    <x v="7"/>
    <n v="155"/>
    <n v="69.27"/>
    <x v="1215"/>
    <d v="2017-02-02T16:36:49"/>
    <x v="5"/>
    <x v="0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x v="6"/>
    <x v="9"/>
    <n v="4"/>
    <n v="125.27"/>
    <x v="1216"/>
    <d v="2015-04-17T17:33:02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x v="7"/>
    <x v="33"/>
    <n v="31"/>
    <n v="231.75"/>
    <x v="1217"/>
    <d v="2011-12-12T05:06:16"/>
    <x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x v="0"/>
    <x v="1"/>
    <n v="31"/>
    <n v="124.92"/>
    <x v="1218"/>
    <d v="2016-11-24T18:26:27"/>
    <x v="1"/>
    <x v="0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x v="6"/>
    <x v="11"/>
    <n v="107"/>
    <n v="100.22"/>
    <x v="1219"/>
    <d v="2014-07-01T23:50:31"/>
    <x v="2"/>
    <x v="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x v="6"/>
    <x v="11"/>
    <n v="102"/>
    <n v="72.89"/>
    <x v="1220"/>
    <d v="2014-11-30T19:04:22"/>
    <x v="2"/>
    <x v="1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x v="6"/>
    <x v="11"/>
    <n v="153"/>
    <n v="70.459999999999994"/>
    <x v="1221"/>
    <d v="2015-03-27T00:00:00"/>
    <x v="4"/>
    <x v="29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x v="6"/>
    <x v="11"/>
    <n v="102"/>
    <n v="80.16"/>
    <x v="1222"/>
    <d v="2014-08-13T04:59:00"/>
    <x v="2"/>
    <x v="35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x v="3"/>
    <x v="18"/>
    <n v="30"/>
    <n v="51.29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x v="6"/>
    <x v="11"/>
    <n v="101"/>
    <n v="114.13"/>
    <x v="1224"/>
    <d v="2014-08-30T04:48:13"/>
    <x v="2"/>
    <x v="1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x v="6"/>
    <x v="11"/>
    <n v="130"/>
    <n v="42.21"/>
    <x v="1225"/>
    <d v="2016-07-31T11:00:00"/>
    <x v="1"/>
    <x v="36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x v="1"/>
    <x v="17"/>
    <n v="103"/>
    <n v="77.27"/>
    <x v="1226"/>
    <d v="2013-02-24T21:04:32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x v="6"/>
    <x v="19"/>
    <n v="101"/>
    <n v="267.64999999999998"/>
    <x v="1227"/>
    <d v="2014-06-11T19:33:18"/>
    <x v="2"/>
    <x v="0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x v="6"/>
    <x v="11"/>
    <n v="114"/>
    <n v="56.83"/>
    <x v="1228"/>
    <d v="2016-09-25T23:00:00"/>
    <x v="1"/>
    <x v="33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x v="6"/>
    <x v="11"/>
    <n v="114"/>
    <n v="39.869999999999997"/>
    <x v="1229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x v="7"/>
    <x v="22"/>
    <n v="101"/>
    <n v="64.709999999999994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x v="2"/>
    <x v="3"/>
    <n v="174"/>
    <n v="32.32"/>
    <x v="1231"/>
    <d v="2016-08-18T16:52:18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x v="5"/>
    <x v="27"/>
    <n v="100"/>
    <n v="167.49"/>
    <x v="1232"/>
    <d v="2010-06-09T19:00:00"/>
    <x v="7"/>
    <x v="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x v="7"/>
    <x v="25"/>
    <n v="100"/>
    <n v="74.069999999999993"/>
    <x v="1233"/>
    <d v="2015-08-15T03:59:00"/>
    <x v="4"/>
    <x v="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x v="7"/>
    <x v="25"/>
    <n v="113"/>
    <n v="136.91"/>
    <x v="1234"/>
    <d v="2014-12-08T04:59:00"/>
    <x v="2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x v="7"/>
    <x v="12"/>
    <n v="113"/>
    <n v="47.54"/>
    <x v="1235"/>
    <d v="2012-04-30T15:30:08"/>
    <x v="3"/>
    <x v="0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x v="6"/>
    <x v="11"/>
    <n v="100"/>
    <n v="65.38"/>
    <x v="1236"/>
    <d v="2015-08-22T20:18:55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x v="7"/>
    <x v="12"/>
    <n v="113"/>
    <n v="80.55"/>
    <x v="1237"/>
    <d v="2011-08-05T21:05:38"/>
    <x v="6"/>
    <x v="0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x v="7"/>
    <x v="15"/>
    <n v="100"/>
    <n v="104.65"/>
    <x v="1238"/>
    <d v="2014-12-22T04:59:00"/>
    <x v="2"/>
    <x v="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x v="6"/>
    <x v="11"/>
    <n v="100"/>
    <n v="145.16"/>
    <x v="1239"/>
    <d v="2016-09-03T20:57:09"/>
    <x v="1"/>
    <x v="27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x v="5"/>
    <x v="10"/>
    <n v="36"/>
    <n v="373.5"/>
    <x v="1240"/>
    <d v="2014-11-26T20:26:50"/>
    <x v="2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x v="7"/>
    <x v="13"/>
    <n v="111"/>
    <n v="61.9"/>
    <x v="1241"/>
    <d v="2012-04-14T17:36:00"/>
    <x v="3"/>
    <x v="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x v="6"/>
    <x v="11"/>
    <n v="127"/>
    <n v="72.95"/>
    <x v="1242"/>
    <d v="2016-04-19T23:27:30"/>
    <x v="1"/>
    <x v="3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x v="6"/>
    <x v="11"/>
    <n v="111"/>
    <n v="68.349999999999994"/>
    <x v="1243"/>
    <d v="2014-11-21T17:00:00"/>
    <x v="2"/>
    <x v="35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x v="6"/>
    <x v="11"/>
    <n v="164"/>
    <n v="70.290000000000006"/>
    <x v="1244"/>
    <d v="2015-12-03T17:00:00"/>
    <x v="4"/>
    <x v="1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x v="6"/>
    <x v="19"/>
    <n v="110"/>
    <n v="50.11"/>
    <x v="1245"/>
    <d v="2015-08-26T02:35:53"/>
    <x v="4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x v="6"/>
    <x v="11"/>
    <n v="103"/>
    <n v="49.55"/>
    <x v="1246"/>
    <d v="2016-05-04T23:00:00"/>
    <x v="1"/>
    <x v="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x v="6"/>
    <x v="11"/>
    <n v="110"/>
    <n v="49.44"/>
    <x v="1247"/>
    <d v="2016-05-06T07:17:21"/>
    <x v="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x v="6"/>
    <x v="9"/>
    <n v="147"/>
    <n v="191.13"/>
    <x v="1248"/>
    <d v="2016-08-18T02:38:45"/>
    <x v="1"/>
    <x v="0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x v="5"/>
    <x v="8"/>
    <n v="126"/>
    <n v="57.08"/>
    <x v="1249"/>
    <d v="2012-05-16T19:00:00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x v="5"/>
    <x v="16"/>
    <n v="110"/>
    <n v="93.4"/>
    <x v="1250"/>
    <d v="2016-07-29T05:35:00"/>
    <x v="1"/>
    <x v="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x v="0"/>
    <x v="4"/>
    <n v="878"/>
    <n v="27.6"/>
    <x v="1251"/>
    <d v="2014-10-20T20:59:11"/>
    <x v="2"/>
    <x v="0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x v="0"/>
    <x v="0"/>
    <n v="219"/>
    <n v="67.260000000000005"/>
    <x v="1252"/>
    <d v="2014-08-23T18:31:23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x v="6"/>
    <x v="11"/>
    <n v="146"/>
    <n v="104.07"/>
    <x v="1253"/>
    <d v="2015-04-07T07:00:00"/>
    <x v="4"/>
    <x v="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x v="0"/>
    <x v="26"/>
    <n v="17"/>
    <n v="111.41"/>
    <x v="1254"/>
    <d v="2015-08-15T13:22:00"/>
    <x v="4"/>
    <x v="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x v="7"/>
    <x v="15"/>
    <n v="124"/>
    <n v="68.94"/>
    <x v="1255"/>
    <d v="2015-07-05T17:38:42"/>
    <x v="4"/>
    <x v="0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x v="1"/>
    <x v="2"/>
    <n v="109"/>
    <n v="28.94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x v="6"/>
    <x v="11"/>
    <n v="124"/>
    <n v="135.63"/>
    <x v="1257"/>
    <d v="2015-07-14T19:32:39"/>
    <x v="4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x v="7"/>
    <x v="15"/>
    <n v="173"/>
    <n v="100.47"/>
    <x v="1258"/>
    <d v="2012-04-23T04:00:00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x v="5"/>
    <x v="23"/>
    <n v="22"/>
    <n v="110.64"/>
    <x v="1259"/>
    <d v="2012-09-28T16:18:54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x v="7"/>
    <x v="22"/>
    <n v="127"/>
    <n v="52.6"/>
    <x v="1260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x v="0"/>
    <x v="24"/>
    <n v="123"/>
    <n v="93.7"/>
    <x v="1261"/>
    <d v="2015-05-04T21:29:34"/>
    <x v="4"/>
    <x v="0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x v="0"/>
    <x v="0"/>
    <n v="168"/>
    <n v="10.51"/>
    <x v="1262"/>
    <d v="2015-03-02T20:00:00"/>
    <x v="4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x v="6"/>
    <x v="19"/>
    <n v="108"/>
    <n v="74.239999999999995"/>
    <x v="1263"/>
    <d v="2014-06-12T17:28:10"/>
    <x v="2"/>
    <x v="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x v="0"/>
    <x v="6"/>
    <n v="43"/>
    <n v="40.98"/>
    <x v="1264"/>
    <d v="2015-10-21T23:00:00"/>
    <x v="4"/>
    <x v="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x v="6"/>
    <x v="11"/>
    <n v="107"/>
    <n v="204.57"/>
    <x v="1265"/>
    <d v="2016-09-14T19:00:00"/>
    <x v="1"/>
    <x v="36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x v="7"/>
    <x v="25"/>
    <n v="107"/>
    <n v="52.96"/>
    <x v="1266"/>
    <d v="2015-08-20T11:00:00"/>
    <x v="4"/>
    <x v="0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x v="7"/>
    <x v="15"/>
    <n v="107"/>
    <n v="99.53"/>
    <x v="1267"/>
    <d v="2014-11-01T22:01:43"/>
    <x v="2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x v="6"/>
    <x v="11"/>
    <n v="122"/>
    <n v="75.09"/>
    <x v="1268"/>
    <d v="2016-04-13T21:02:45"/>
    <x v="1"/>
    <x v="15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x v="7"/>
    <x v="15"/>
    <n v="122"/>
    <n v="85.5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x v="7"/>
    <x v="12"/>
    <n v="107"/>
    <n v="106.53"/>
    <x v="1270"/>
    <d v="2015-07-05T17:00:17"/>
    <x v="4"/>
    <x v="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x v="6"/>
    <x v="11"/>
    <n v="106"/>
    <n v="184.78"/>
    <x v="1271"/>
    <d v="2017-02-25T01:22:14"/>
    <x v="5"/>
    <x v="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x v="6"/>
    <x v="11"/>
    <n v="142"/>
    <n v="25.13"/>
    <x v="1272"/>
    <d v="2015-08-02T16:00:00"/>
    <x v="4"/>
    <x v="1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x v="7"/>
    <x v="15"/>
    <n v="106"/>
    <n v="90.28"/>
    <x v="1273"/>
    <d v="2015-06-22T05:00:00"/>
    <x v="4"/>
    <x v="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x v="6"/>
    <x v="9"/>
    <n v="101"/>
    <n v="103.17"/>
    <x v="1274"/>
    <d v="2015-07-20T22:00:00"/>
    <x v="4"/>
    <x v="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x v="0"/>
    <x v="0"/>
    <n v="384"/>
    <n v="22.12"/>
    <x v="1275"/>
    <d v="2014-05-05T21:18:37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x v="7"/>
    <x v="12"/>
    <n v="121"/>
    <n v="58.6"/>
    <x v="1276"/>
    <d v="2012-03-05T03:00:00"/>
    <x v="3"/>
    <x v="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x v="6"/>
    <x v="11"/>
    <n v="105"/>
    <n v="136"/>
    <x v="1277"/>
    <d v="2016-03-16T03:59:00"/>
    <x v="1"/>
    <x v="24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x v="7"/>
    <x v="15"/>
    <n v="105"/>
    <n v="73.77"/>
    <x v="1278"/>
    <d v="2017-03-01T02:00:00"/>
    <x v="5"/>
    <x v="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x v="2"/>
    <x v="3"/>
    <n v="22"/>
    <n v="48.72"/>
    <x v="1279"/>
    <d v="2016-07-24T10:32:46"/>
    <x v="1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x v="7"/>
    <x v="20"/>
    <n v="105"/>
    <n v="42.72"/>
    <x v="1280"/>
    <d v="2015-06-04T00:00:00"/>
    <x v="4"/>
    <x v="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x v="7"/>
    <x v="22"/>
    <n v="119"/>
    <n v="44.96"/>
    <x v="1281"/>
    <d v="2011-02-22T03:00:0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x v="7"/>
    <x v="12"/>
    <n v="119"/>
    <n v="46.4"/>
    <x v="1282"/>
    <d v="2011-09-15T22:00:03"/>
    <x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x v="6"/>
    <x v="19"/>
    <n v="60"/>
    <n v="174"/>
    <x v="1283"/>
    <d v="2014-12-16T22:32:09"/>
    <x v="2"/>
    <x v="0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x v="6"/>
    <x v="11"/>
    <n v="139"/>
    <n v="62.33"/>
    <x v="1284"/>
    <d v="2014-06-16T06:59:00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x v="7"/>
    <x v="15"/>
    <n v="119"/>
    <n v="63.18"/>
    <x v="1285"/>
    <d v="2010-11-30T15:43:3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x v="7"/>
    <x v="12"/>
    <n v="166"/>
    <n v="46.65"/>
    <x v="1286"/>
    <d v="2010-06-01T04:59:00"/>
    <x v="7"/>
    <x v="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x v="7"/>
    <x v="15"/>
    <n v="104"/>
    <n v="79.83"/>
    <x v="1287"/>
    <d v="2014-01-19T20:00:30"/>
    <x v="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x v="6"/>
    <x v="11"/>
    <n v="138"/>
    <n v="51.88"/>
    <x v="1288"/>
    <d v="2014-07-06T18:31:06"/>
    <x v="2"/>
    <x v="1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x v="6"/>
    <x v="11"/>
    <n v="138"/>
    <n v="109.08"/>
    <x v="1289"/>
    <d v="2016-12-06T23:22:34"/>
    <x v="1"/>
    <x v="26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x v="7"/>
    <x v="15"/>
    <n v="104"/>
    <n v="76.67"/>
    <x v="1290"/>
    <d v="2014-08-31T17:31:31"/>
    <x v="2"/>
    <x v="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x v="6"/>
    <x v="11"/>
    <n v="103"/>
    <n v="36.61"/>
    <x v="1291"/>
    <d v="2015-07-05T16:43:23"/>
    <x v="4"/>
    <x v="12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x v="2"/>
    <x v="3"/>
    <n v="176"/>
    <n v="56.64"/>
    <x v="1292"/>
    <d v="2014-12-01T03:00:00"/>
    <x v="2"/>
    <x v="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x v="4"/>
    <x v="7"/>
    <n v="39"/>
    <n v="64.53"/>
    <x v="1293"/>
    <d v="2017-04-04T05:15:01"/>
    <x v="5"/>
    <x v="0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x v="5"/>
    <x v="8"/>
    <n v="137"/>
    <n v="50.29"/>
    <x v="1294"/>
    <d v="2012-06-02T01:42:26"/>
    <x v="3"/>
    <x v="0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x v="7"/>
    <x v="15"/>
    <n v="103"/>
    <n v="65.38"/>
    <x v="1295"/>
    <d v="2016-05-05T13:01:47"/>
    <x v="1"/>
    <x v="0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x v="7"/>
    <x v="15"/>
    <n v="103"/>
    <n v="62.17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x v="2"/>
    <x v="34"/>
    <n v="29"/>
    <n v="44.48"/>
    <x v="1297"/>
    <d v="2016-04-03T16:25:41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x v="6"/>
    <x v="11"/>
    <n v="102"/>
    <n v="85.21"/>
    <x v="1298"/>
    <d v="2015-03-11T03:26:23"/>
    <x v="4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x v="7"/>
    <x v="25"/>
    <n v="102"/>
    <n v="57.54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x v="6"/>
    <x v="11"/>
    <n v="136"/>
    <n v="46.42"/>
    <x v="1300"/>
    <d v="2015-04-29T17:51:02"/>
    <x v="4"/>
    <x v="15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x v="6"/>
    <x v="11"/>
    <n v="102"/>
    <n v="204.05"/>
    <x v="1301"/>
    <d v="2015-07-31T20:32:28"/>
    <x v="4"/>
    <x v="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x v="4"/>
    <x v="7"/>
    <n v="102"/>
    <n v="60.87"/>
    <x v="1302"/>
    <d v="2014-11-05T17:34:00"/>
    <x v="2"/>
    <x v="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x v="6"/>
    <x v="11"/>
    <n v="102"/>
    <n v="84.85"/>
    <x v="1303"/>
    <d v="2014-08-16T16:00:57"/>
    <x v="2"/>
    <x v="15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x v="7"/>
    <x v="15"/>
    <n v="203"/>
    <n v="30.58"/>
    <x v="1304"/>
    <d v="2016-08-01T18:13:30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x v="6"/>
    <x v="11"/>
    <n v="41"/>
    <n v="81.319999999999993"/>
    <x v="1305"/>
    <d v="2014-06-03T06:59:00"/>
    <x v="2"/>
    <x v="3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x v="7"/>
    <x v="15"/>
    <n v="102"/>
    <n v="86.49"/>
    <x v="1306"/>
    <d v="2011-09-24T08:10:54"/>
    <x v="6"/>
    <x v="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x v="6"/>
    <x v="19"/>
    <n v="101"/>
    <n v="126.72"/>
    <x v="1307"/>
    <d v="2015-01-30T16:53:34"/>
    <x v="2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x v="6"/>
    <x v="11"/>
    <n v="108"/>
    <n v="46.61"/>
    <x v="1308"/>
    <d v="2014-09-21T02:00:00"/>
    <x v="2"/>
    <x v="11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x v="5"/>
    <x v="16"/>
    <n v="101"/>
    <n v="76.45"/>
    <x v="1309"/>
    <d v="2014-08-21T07:01:55"/>
    <x v="2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x v="6"/>
    <x v="11"/>
    <n v="119"/>
    <n v="176.09"/>
    <x v="1310"/>
    <d v="2014-12-21T17:11:30"/>
    <x v="2"/>
    <x v="1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x v="6"/>
    <x v="11"/>
    <n v="135"/>
    <n v="168.75"/>
    <x v="1311"/>
    <d v="2016-06-01T18:57:00"/>
    <x v="1"/>
    <x v="1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x v="2"/>
    <x v="3"/>
    <n v="108"/>
    <n v="56.98"/>
    <x v="1312"/>
    <d v="2016-10-23T08:20:01"/>
    <x v="1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x v="6"/>
    <x v="11"/>
    <n v="101"/>
    <n v="98.54"/>
    <x v="1313"/>
    <d v="2014-07-19T05:00:00"/>
    <x v="2"/>
    <x v="28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x v="5"/>
    <x v="27"/>
    <n v="115"/>
    <n v="85.96"/>
    <x v="1314"/>
    <d v="2013-04-23T05:01:12"/>
    <x v="0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x v="7"/>
    <x v="15"/>
    <n v="101"/>
    <n v="45.88"/>
    <x v="1315"/>
    <d v="2014-06-17T17:41:22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x v="6"/>
    <x v="11"/>
    <n v="101"/>
    <n v="72.05"/>
    <x v="1316"/>
    <d v="2014-05-23T20:01:47"/>
    <x v="2"/>
    <x v="1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x v="6"/>
    <x v="11"/>
    <n v="101"/>
    <n v="310"/>
    <x v="1317"/>
    <d v="2015-05-09T20:47:29"/>
    <x v="4"/>
    <x v="18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x v="7"/>
    <x v="12"/>
    <n v="101"/>
    <n v="115.09"/>
    <x v="1318"/>
    <d v="2011-12-14T04:59:00"/>
    <x v="6"/>
    <x v="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x v="7"/>
    <x v="22"/>
    <n v="161"/>
    <n v="41.04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x v="7"/>
    <x v="15"/>
    <n v="115"/>
    <n v="46.22"/>
    <x v="1320"/>
    <d v="2014-09-30T14:09:47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x v="6"/>
    <x v="11"/>
    <n v="100"/>
    <n v="65.87"/>
    <x v="1321"/>
    <d v="2016-08-10T04:00:00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x v="6"/>
    <x v="11"/>
    <n v="100"/>
    <n v="34.92"/>
    <x v="1322"/>
    <d v="2017-02-01T23:31:00"/>
    <x v="1"/>
    <x v="2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x v="7"/>
    <x v="12"/>
    <n v="115"/>
    <n v="72.91"/>
    <x v="1323"/>
    <d v="2012-05-16T04:59:00"/>
    <x v="3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x v="6"/>
    <x v="11"/>
    <n v="100"/>
    <n v="121.36"/>
    <x v="1324"/>
    <d v="2015-01-11T20:53:30"/>
    <x v="2"/>
    <x v="13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x v="6"/>
    <x v="11"/>
    <n v="133"/>
    <n v="57.2"/>
    <x v="1325"/>
    <d v="2016-08-01T06:59:00"/>
    <x v="1"/>
    <x v="4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x v="6"/>
    <x v="11"/>
    <n v="100"/>
    <n v="81.67"/>
    <x v="1326"/>
    <d v="2016-05-17T21:27:59"/>
    <x v="1"/>
    <x v="2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x v="5"/>
    <x v="27"/>
    <n v="100"/>
    <n v="40.01"/>
    <x v="1327"/>
    <d v="2011-10-09T19:41:0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x v="6"/>
    <x v="11"/>
    <n v="105"/>
    <n v="114.29"/>
    <x v="1328"/>
    <d v="2015-10-26T00:13:17"/>
    <x v="4"/>
    <x v="12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x v="6"/>
    <x v="11"/>
    <n v="100"/>
    <n v="129.03"/>
    <x v="1329"/>
    <d v="2016-12-17T06:59:00"/>
    <x v="1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x v="6"/>
    <x v="11"/>
    <n v="100"/>
    <n v="307.69"/>
    <x v="1330"/>
    <d v="2014-07-04T11:00:00"/>
    <x v="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x v="6"/>
    <x v="9"/>
    <n v="107"/>
    <n v="74.069999999999993"/>
    <x v="1331"/>
    <d v="2015-06-14T00:20:55"/>
    <x v="4"/>
    <x v="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x v="2"/>
    <x v="3"/>
    <n v="36"/>
    <n v="104.89"/>
    <x v="1332"/>
    <d v="2016-09-02T16:36:20"/>
    <x v="1"/>
    <x v="0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x v="5"/>
    <x v="8"/>
    <n v="114"/>
    <n v="47.4"/>
    <x v="1333"/>
    <d v="2010-03-16T07:06:00"/>
    <x v="7"/>
    <x v="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x v="5"/>
    <x v="27"/>
    <n v="114"/>
    <n v="69.790000000000006"/>
    <x v="1334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x v="1"/>
    <x v="17"/>
    <n v="179"/>
    <n v="53.73"/>
    <x v="1335"/>
    <d v="2013-05-03T13:44:05"/>
    <x v="0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x v="7"/>
    <x v="12"/>
    <n v="132"/>
    <n v="63.03"/>
    <x v="1336"/>
    <d v="2015-07-02T03:40:00"/>
    <x v="4"/>
    <x v="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x v="7"/>
    <x v="15"/>
    <n v="132"/>
    <n v="70.63"/>
    <x v="1337"/>
    <d v="2011-09-22T18:28:49"/>
    <x v="6"/>
    <x v="0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x v="6"/>
    <x v="9"/>
    <n v="101"/>
    <n v="53.95"/>
    <x v="1338"/>
    <d v="2014-06-20T22:01:0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x v="7"/>
    <x v="12"/>
    <n v="171"/>
    <n v="46.18"/>
    <x v="1339"/>
    <d v="2013-12-31T07:00:00"/>
    <x v="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x v="7"/>
    <x v="15"/>
    <n v="112"/>
    <n v="47.76"/>
    <x v="1340"/>
    <d v="2017-01-14T21:48:01"/>
    <x v="1"/>
    <x v="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x v="7"/>
    <x v="25"/>
    <n v="112"/>
    <n v="60.15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x v="6"/>
    <x v="11"/>
    <n v="130"/>
    <n v="61.06"/>
    <x v="1342"/>
    <d v="2016-08-14T14:30:57"/>
    <x v="1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x v="7"/>
    <x v="25"/>
    <n v="195"/>
    <n v="64.03"/>
    <x v="1343"/>
    <d v="2015-02-27T00:30:00"/>
    <x v="4"/>
    <x v="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x v="6"/>
    <x v="11"/>
    <n v="78"/>
    <n v="105.54"/>
    <x v="1344"/>
    <d v="2016-05-09T04:00:00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x v="6"/>
    <x v="11"/>
    <n v="118"/>
    <n v="100.06"/>
    <x v="1345"/>
    <d v="2015-08-03T18:00:00"/>
    <x v="4"/>
    <x v="3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x v="6"/>
    <x v="11"/>
    <n v="111"/>
    <n v="125.81"/>
    <x v="1346"/>
    <d v="2014-08-25T04:59:00"/>
    <x v="2"/>
    <x v="35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x v="6"/>
    <x v="11"/>
    <n v="111"/>
    <n v="58.79"/>
    <x v="1347"/>
    <d v="2016-10-20T02:48:16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x v="6"/>
    <x v="11"/>
    <n v="35"/>
    <n v="84.28"/>
    <x v="1348"/>
    <d v="2014-05-20T06:59:00"/>
    <x v="2"/>
    <x v="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x v="2"/>
    <x v="3"/>
    <n v="110"/>
    <n v="55.22"/>
    <x v="1349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x v="5"/>
    <x v="8"/>
    <n v="385"/>
    <n v="32.1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x v="7"/>
    <x v="22"/>
    <n v="101"/>
    <n v="47.19"/>
    <x v="1351"/>
    <d v="2014-05-23T16:25:55"/>
    <x v="2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x v="6"/>
    <x v="11"/>
    <n v="109"/>
    <n v="29.26"/>
    <x v="1352"/>
    <d v="2016-06-01T17:12:49"/>
    <x v="1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x v="6"/>
    <x v="11"/>
    <n v="109"/>
    <n v="44.19"/>
    <x v="1353"/>
    <d v="2015-04-23T06:59:00"/>
    <x v="4"/>
    <x v="18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x v="6"/>
    <x v="19"/>
    <n v="109"/>
    <n v="75.959999999999994"/>
    <x v="1354"/>
    <d v="2014-12-01T20:25:15"/>
    <x v="2"/>
    <x v="0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x v="7"/>
    <x v="15"/>
    <n v="152"/>
    <n v="64.25"/>
    <x v="1355"/>
    <d v="2014-06-13T06:59:00"/>
    <x v="2"/>
    <x v="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x v="0"/>
    <x v="0"/>
    <n v="126"/>
    <n v="47.91"/>
    <x v="135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x v="0"/>
    <x v="26"/>
    <n v="5"/>
    <n v="135.04"/>
    <x v="1357"/>
    <d v="2015-08-01T17:53:00"/>
    <x v="4"/>
    <x v="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x v="7"/>
    <x v="25"/>
    <n v="103"/>
    <n v="67.42"/>
    <x v="1358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x v="6"/>
    <x v="11"/>
    <n v="126"/>
    <n v="62.88"/>
    <x v="1359"/>
    <d v="2012-06-01T03:59:00"/>
    <x v="3"/>
    <x v="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x v="6"/>
    <x v="11"/>
    <n v="107"/>
    <n v="62.67"/>
    <x v="1360"/>
    <d v="2016-06-06T02:00:00"/>
    <x v="1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x v="7"/>
    <x v="15"/>
    <n v="114"/>
    <n v="50.69"/>
    <x v="1361"/>
    <d v="2014-02-26T20:13:40"/>
    <x v="2"/>
    <x v="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x v="6"/>
    <x v="19"/>
    <n v="125"/>
    <n v="75"/>
    <x v="1362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x v="7"/>
    <x v="25"/>
    <n v="107"/>
    <n v="59.46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x v="7"/>
    <x v="12"/>
    <n v="107"/>
    <n v="51.19"/>
    <x v="1364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x v="5"/>
    <x v="8"/>
    <n v="107"/>
    <n v="67.91"/>
    <x v="1365"/>
    <d v="2014-10-01T03:59:00"/>
    <x v="2"/>
    <x v="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x v="6"/>
    <x v="11"/>
    <n v="124"/>
    <n v="47.85"/>
    <x v="1366"/>
    <d v="2016-09-11T20:19:26"/>
    <x v="1"/>
    <x v="30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x v="6"/>
    <x v="11"/>
    <n v="107"/>
    <n v="71.73"/>
    <x v="1367"/>
    <d v="2015-10-28T17:33:36"/>
    <x v="4"/>
    <x v="1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x v="6"/>
    <x v="11"/>
    <n v="106"/>
    <n v="78.94"/>
    <x v="1368"/>
    <d v="2016-08-17T03:59:00"/>
    <x v="1"/>
    <x v="37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x v="5"/>
    <x v="16"/>
    <n v="123"/>
    <n v="31.62"/>
    <x v="1369"/>
    <d v="2014-07-22T16:09:28"/>
    <x v="2"/>
    <x v="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x v="5"/>
    <x v="27"/>
    <n v="247"/>
    <n v="78.72"/>
    <x v="1370"/>
    <d v="2013-05-31T14:42:50"/>
    <x v="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x v="6"/>
    <x v="11"/>
    <n v="37"/>
    <n v="147.4"/>
    <x v="1371"/>
    <d v="2014-10-21T21:11:27"/>
    <x v="2"/>
    <x v="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x v="7"/>
    <x v="25"/>
    <n v="123"/>
    <n v="54.99"/>
    <x v="1372"/>
    <d v="2015-06-01T03:59:00"/>
    <x v="4"/>
    <x v="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x v="7"/>
    <x v="20"/>
    <n v="105"/>
    <n v="59.26"/>
    <x v="1373"/>
    <d v="2016-10-24T21:00:00"/>
    <x v="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x v="6"/>
    <x v="11"/>
    <n v="108"/>
    <n v="126.55"/>
    <x v="1374"/>
    <d v="2015-06-24T02:00:00"/>
    <x v="4"/>
    <x v="16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x v="6"/>
    <x v="11"/>
    <n v="105"/>
    <n v="32.97"/>
    <x v="1375"/>
    <d v="2015-06-15T16:14:40"/>
    <x v="4"/>
    <x v="16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x v="6"/>
    <x v="11"/>
    <n v="105"/>
    <n v="79.540000000000006"/>
    <x v="1376"/>
    <d v="2016-01-04T04:20:07"/>
    <x v="4"/>
    <x v="8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x v="6"/>
    <x v="11"/>
    <n v="104"/>
    <n v="71.67"/>
    <x v="1377"/>
    <d v="2015-11-29T23:00:00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x v="7"/>
    <x v="15"/>
    <n v="121"/>
    <n v="46.09"/>
    <x v="1378"/>
    <d v="2012-06-29T04:27:23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x v="5"/>
    <x v="8"/>
    <n v="104"/>
    <n v="125.45"/>
    <x v="1379"/>
    <d v="2016-04-08T18:52:01"/>
    <x v="1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x v="6"/>
    <x v="11"/>
    <n v="121"/>
    <n v="125.38"/>
    <x v="1380"/>
    <d v="2015-04-17T16:00:00"/>
    <x v="4"/>
    <x v="5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x v="5"/>
    <x v="27"/>
    <n v="103"/>
    <n v="60"/>
    <x v="1381"/>
    <d v="2014-06-22T15:48:5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x v="5"/>
    <x v="27"/>
    <n v="120"/>
    <n v="78.260000000000005"/>
    <x v="1382"/>
    <d v="2011-05-17T09:39:24"/>
    <x v="6"/>
    <x v="0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x v="1"/>
    <x v="35"/>
    <n v="51"/>
    <n v="63.12"/>
    <x v="1383"/>
    <d v="2015-10-11T05:00:00"/>
    <x v="4"/>
    <x v="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x v="6"/>
    <x v="11"/>
    <n v="103"/>
    <n v="132.96"/>
    <x v="1384"/>
    <d v="2015-03-31T12:52:00"/>
    <x v="4"/>
    <x v="38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x v="7"/>
    <x v="15"/>
    <n v="119"/>
    <n v="51.81"/>
    <x v="1385"/>
    <d v="2012-10-05T22:44:10"/>
    <x v="3"/>
    <x v="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x v="6"/>
    <x v="11"/>
    <n v="128"/>
    <n v="37.21"/>
    <x v="1386"/>
    <d v="2016-12-14T17:49:21"/>
    <x v="1"/>
    <x v="2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x v="0"/>
    <x v="1"/>
    <n v="18"/>
    <n v="43.98"/>
    <x v="1387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x v="1"/>
    <x v="17"/>
    <n v="119"/>
    <n v="57.34"/>
    <x v="1388"/>
    <d v="2011-08-04T15:07:55"/>
    <x v="6"/>
    <x v="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x v="0"/>
    <x v="1"/>
    <n v="4"/>
    <n v="591.66999999999996"/>
    <x v="1389"/>
    <d v="2017-02-05T18:00:53"/>
    <x v="1"/>
    <x v="0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x v="6"/>
    <x v="11"/>
    <n v="118"/>
    <n v="57.26"/>
    <x v="1390"/>
    <d v="2015-06-21T22:25:00"/>
    <x v="4"/>
    <x v="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x v="7"/>
    <x v="13"/>
    <n v="101"/>
    <n v="51.3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x v="6"/>
    <x v="11"/>
    <n v="101"/>
    <n v="33.99"/>
    <x v="1392"/>
    <d v="2011-01-25T04:00:00"/>
    <x v="7"/>
    <x v="39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x v="6"/>
    <x v="19"/>
    <n v="101"/>
    <n v="90.54"/>
    <x v="1393"/>
    <d v="2016-08-29T17:00:00"/>
    <x v="1"/>
    <x v="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x v="6"/>
    <x v="11"/>
    <n v="71"/>
    <n v="106.97"/>
    <x v="1394"/>
    <d v="2015-04-02T01:00:00"/>
    <x v="4"/>
    <x v="17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x v="6"/>
    <x v="11"/>
    <n v="101"/>
    <n v="88.25"/>
    <x v="1395"/>
    <d v="2014-07-21T03:59:00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x v="6"/>
    <x v="11"/>
    <n v="101"/>
    <n v="76.650000000000006"/>
    <x v="1396"/>
    <d v="2016-08-01T22:59:00"/>
    <x v="1"/>
    <x v="5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x v="6"/>
    <x v="11"/>
    <n v="100"/>
    <n v="103.35"/>
    <x v="1397"/>
    <d v="2014-09-10T20:09:34"/>
    <x v="2"/>
    <x v="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x v="5"/>
    <x v="8"/>
    <n v="153"/>
    <n v="57.54"/>
    <x v="1398"/>
    <d v="2011-05-25T04:00:00"/>
    <x v="6"/>
    <x v="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x v="6"/>
    <x v="9"/>
    <n v="103"/>
    <n v="87.7"/>
    <x v="1399"/>
    <d v="2014-06-11T04:00:00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x v="6"/>
    <x v="11"/>
    <n v="117"/>
    <n v="100.17"/>
    <x v="1400"/>
    <d v="2014-12-14T18:18:08"/>
    <x v="2"/>
    <x v="3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x v="5"/>
    <x v="16"/>
    <n v="100"/>
    <n v="291.79000000000002"/>
    <x v="1401"/>
    <d v="2016-04-15T21:00:00"/>
    <x v="1"/>
    <x v="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x v="5"/>
    <x v="27"/>
    <n v="100"/>
    <n v="100"/>
    <x v="1402"/>
    <d v="2013-01-24T18:38:30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x v="7"/>
    <x v="22"/>
    <n v="175"/>
    <n v="62.5"/>
    <x v="1403"/>
    <d v="2011-07-22T01:39:05"/>
    <x v="6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x v="7"/>
    <x v="15"/>
    <n v="233"/>
    <n v="175"/>
    <x v="1404"/>
    <d v="2012-04-27T15:31:34"/>
    <x v="3"/>
    <x v="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x v="0"/>
    <x v="1"/>
    <n v="140"/>
    <n v="42.67"/>
    <x v="1405"/>
    <d v="2014-09-16T21:53:33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x v="6"/>
    <x v="11"/>
    <n v="116"/>
    <n v="55.33"/>
    <x v="1406"/>
    <d v="2015-10-14T22:01:03"/>
    <x v="4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x v="6"/>
    <x v="11"/>
    <n v="116"/>
    <n v="63.36"/>
    <x v="1407"/>
    <d v="2014-08-02T04:13:01"/>
    <x v="2"/>
    <x v="3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x v="6"/>
    <x v="11"/>
    <n v="108"/>
    <n v="46.89"/>
    <x v="1408"/>
    <d v="2015-05-27T02:45:00"/>
    <x v="4"/>
    <x v="2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x v="4"/>
    <x v="29"/>
    <n v="7"/>
    <n v="115.53"/>
    <x v="1409"/>
    <d v="2016-03-25T20:36:40"/>
    <x v="1"/>
    <x v="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x v="7"/>
    <x v="15"/>
    <n v="139"/>
    <n v="29.62"/>
    <x v="1410"/>
    <d v="2016-04-08T15:00:35"/>
    <x v="1"/>
    <x v="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x v="7"/>
    <x v="12"/>
    <n v="116"/>
    <n v="46.2"/>
    <x v="1411"/>
    <d v="2010-09-11T03:59:00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x v="6"/>
    <x v="11"/>
    <n v="116"/>
    <n v="30.94"/>
    <x v="1412"/>
    <d v="2015-07-13T07:35:44"/>
    <x v="4"/>
    <x v="1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x v="7"/>
    <x v="22"/>
    <n v="115"/>
    <n v="82.38"/>
    <x v="1413"/>
    <d v="2012-04-21T03:59:00"/>
    <x v="3"/>
    <x v="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x v="7"/>
    <x v="12"/>
    <n v="173"/>
    <n v="49.34"/>
    <x v="1414"/>
    <d v="2015-03-10T02:39:49"/>
    <x v="4"/>
    <x v="0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x v="6"/>
    <x v="11"/>
    <n v="105"/>
    <n v="86.23"/>
    <x v="1415"/>
    <d v="2015-07-02T23:50:06"/>
    <x v="4"/>
    <x v="1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x v="6"/>
    <x v="9"/>
    <n v="34"/>
    <n v="132.35"/>
    <x v="1416"/>
    <d v="2017-04-05T18:14:37"/>
    <x v="5"/>
    <x v="0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x v="6"/>
    <x v="11"/>
    <n v="115"/>
    <n v="110.97"/>
    <x v="1417"/>
    <d v="2016-03-20T23:58:45"/>
    <x v="1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x v="7"/>
    <x v="12"/>
    <n v="114"/>
    <n v="104"/>
    <x v="1418"/>
    <d v="2014-01-15T19:33:00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x v="7"/>
    <x v="15"/>
    <n v="122"/>
    <n v="48.84"/>
    <x v="1419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x v="0"/>
    <x v="1"/>
    <n v="1"/>
    <n v="100.5"/>
    <x v="1420"/>
    <d v="2016-08-17T12:05:54"/>
    <x v="1"/>
    <x v="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x v="0"/>
    <x v="24"/>
    <n v="18"/>
    <n v="126.48"/>
    <x v="1421"/>
    <d v="2014-07-03T00:42:23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x v="1"/>
    <x v="32"/>
    <n v="14"/>
    <n v="155"/>
    <x v="1422"/>
    <d v="2014-12-24T01:29:45"/>
    <x v="2"/>
    <x v="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x v="3"/>
    <x v="18"/>
    <n v="6"/>
    <n v="113.57"/>
    <x v="1423"/>
    <d v="2014-01-04T04:09: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x v="6"/>
    <x v="11"/>
    <n v="114"/>
    <n v="113.57"/>
    <x v="1424"/>
    <d v="2015-03-23T02:14:00"/>
    <x v="4"/>
    <x v="27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x v="6"/>
    <x v="11"/>
    <n v="62"/>
    <n v="486.43"/>
    <x v="1425"/>
    <d v="2014-08-09T05:37:12"/>
    <x v="2"/>
    <x v="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x v="5"/>
    <x v="27"/>
    <n v="106"/>
    <n v="56.67"/>
    <x v="1426"/>
    <d v="2012-12-07T23:30:00"/>
    <x v="3"/>
    <x v="0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x v="6"/>
    <x v="11"/>
    <n v="136"/>
    <n v="66.67"/>
    <x v="1427"/>
    <d v="2015-04-08T08:53:21"/>
    <x v="4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x v="5"/>
    <x v="27"/>
    <n v="105"/>
    <n v="91.84"/>
    <x v="1428"/>
    <d v="2011-08-13T23:00:00"/>
    <x v="6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x v="0"/>
    <x v="4"/>
    <n v="170"/>
    <n v="47.18"/>
    <x v="1429"/>
    <d v="2016-04-30T12:00:00"/>
    <x v="1"/>
    <x v="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x v="6"/>
    <x v="11"/>
    <n v="110"/>
    <n v="45.88"/>
    <x v="1430"/>
    <d v="2015-08-20T20:02:56"/>
    <x v="4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x v="5"/>
    <x v="16"/>
    <n v="130"/>
    <n v="49.88"/>
    <x v="1431"/>
    <d v="2014-08-05T07:43:21"/>
    <x v="2"/>
    <x v="0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x v="4"/>
    <x v="29"/>
    <n v="6"/>
    <n v="89.21"/>
    <x v="1432"/>
    <d v="2014-12-25T20:16:00"/>
    <x v="2"/>
    <x v="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x v="6"/>
    <x v="11"/>
    <n v="113"/>
    <n v="49.06"/>
    <x v="1433"/>
    <d v="2016-04-29T06:59:00"/>
    <x v="1"/>
    <x v="4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x v="7"/>
    <x v="12"/>
    <n v="226"/>
    <n v="94.03"/>
    <x v="1434"/>
    <d v="2011-02-20T01:56:41"/>
    <x v="6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x v="6"/>
    <x v="11"/>
    <n v="113"/>
    <n v="99.5"/>
    <x v="1435"/>
    <d v="2016-10-05T10:53:54"/>
    <x v="1"/>
    <x v="1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x v="7"/>
    <x v="12"/>
    <n v="101"/>
    <n v="41.73"/>
    <x v="1436"/>
    <d v="2012-07-10T23:48:00"/>
    <x v="3"/>
    <x v="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x v="7"/>
    <x v="15"/>
    <n v="135"/>
    <n v="59.16"/>
    <x v="143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x v="1"/>
    <x v="2"/>
    <n v="112"/>
    <n v="44.32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x v="6"/>
    <x v="11"/>
    <n v="102"/>
    <n v="99"/>
    <x v="1439"/>
    <d v="2016-04-28T05:59:00"/>
    <x v="1"/>
    <x v="32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x v="6"/>
    <x v="11"/>
    <n v="112"/>
    <n v="44.25"/>
    <x v="1440"/>
    <d v="2015-08-05T11:00:00"/>
    <x v="4"/>
    <x v="25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x v="7"/>
    <x v="12"/>
    <n v="105"/>
    <n v="61.1"/>
    <x v="1441"/>
    <d v="2014-11-03T08:52:50"/>
    <x v="2"/>
    <x v="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x v="5"/>
    <x v="8"/>
    <n v="112"/>
    <n v="40.4"/>
    <x v="1442"/>
    <d v="2016-01-25T23:52:00"/>
    <x v="1"/>
    <x v="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x v="6"/>
    <x v="11"/>
    <n v="100"/>
    <n v="119.64"/>
    <x v="1443"/>
    <d v="2016-06-12T17:00:00"/>
    <x v="1"/>
    <x v="35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x v="6"/>
    <x v="11"/>
    <n v="102"/>
    <n v="145.65"/>
    <x v="1444"/>
    <d v="2016-06-22T03:55:00"/>
    <x v="1"/>
    <x v="16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x v="1"/>
    <x v="17"/>
    <n v="112"/>
    <n v="68.37"/>
    <x v="1445"/>
    <d v="2011-06-25T13:42:03"/>
    <x v="6"/>
    <x v="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x v="7"/>
    <x v="12"/>
    <n v="111"/>
    <n v="416.88"/>
    <x v="1446"/>
    <d v="2015-12-03T21:30:00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x v="6"/>
    <x v="11"/>
    <n v="111"/>
    <n v="92.5"/>
    <x v="1447"/>
    <d v="2016-04-10T04:00:00"/>
    <x v="1"/>
    <x v="3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x v="7"/>
    <x v="12"/>
    <n v="111"/>
    <n v="28.88"/>
    <x v="1448"/>
    <d v="2012-07-19T04:28:16"/>
    <x v="3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x v="6"/>
    <x v="11"/>
    <n v="111"/>
    <n v="63.85"/>
    <x v="1449"/>
    <d v="2015-07-16T19:47:50"/>
    <x v="4"/>
    <x v="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x v="0"/>
    <x v="24"/>
    <n v="33"/>
    <n v="70.62"/>
    <x v="1450"/>
    <d v="2015-12-28T06:00:0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x v="6"/>
    <x v="11"/>
    <n v="111"/>
    <n v="77.19"/>
    <x v="1451"/>
    <d v="2015-01-05T20:26:00"/>
    <x v="2"/>
    <x v="1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x v="1"/>
    <x v="17"/>
    <n v="111"/>
    <n v="34.21"/>
    <x v="1452"/>
    <d v="2012-09-23T03:59:00"/>
    <x v="3"/>
    <x v="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x v="0"/>
    <x v="1"/>
    <n v="7"/>
    <n v="89.65"/>
    <x v="1453"/>
    <d v="2014-12-08T16:31:55"/>
    <x v="2"/>
    <x v="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x v="6"/>
    <x v="11"/>
    <n v="100"/>
    <n v="67.650000000000006"/>
    <x v="1454"/>
    <d v="2015-07-16T17:24:36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x v="6"/>
    <x v="11"/>
    <n v="118"/>
    <n v="75.34"/>
    <x v="1455"/>
    <d v="2014-06-04T04:59:00"/>
    <x v="2"/>
    <x v="41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x v="0"/>
    <x v="4"/>
    <n v="661"/>
    <n v="21.9"/>
    <x v="1456"/>
    <d v="2012-09-13T03:59:00"/>
    <x v="3"/>
    <x v="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x v="7"/>
    <x v="15"/>
    <n v="132"/>
    <n v="75.11"/>
    <x v="1457"/>
    <d v="2015-06-08T03:50:00"/>
    <x v="4"/>
    <x v="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x v="3"/>
    <x v="18"/>
    <n v="18"/>
    <n v="122"/>
    <x v="1458"/>
    <d v="2011-10-09T17:07:13"/>
    <x v="6"/>
    <x v="0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x v="6"/>
    <x v="11"/>
    <n v="110"/>
    <n v="47.03"/>
    <x v="1459"/>
    <d v="2016-09-30T21:00:00"/>
    <x v="1"/>
    <x v="5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x v="5"/>
    <x v="16"/>
    <n v="110"/>
    <n v="28.11"/>
    <x v="1460"/>
    <d v="2014-04-04T22:00:00"/>
    <x v="2"/>
    <x v="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x v="6"/>
    <x v="11"/>
    <n v="109"/>
    <n v="136.46"/>
    <x v="1461"/>
    <d v="2015-08-24T02:00:00"/>
    <x v="4"/>
    <x v="15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x v="6"/>
    <x v="11"/>
    <n v="109"/>
    <n v="83.97"/>
    <x v="1462"/>
    <d v="2014-08-08T18:53:24"/>
    <x v="2"/>
    <x v="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x v="6"/>
    <x v="11"/>
    <n v="109"/>
    <n v="155.94999999999999"/>
    <x v="1463"/>
    <d v="2016-07-10T22:59:00"/>
    <x v="1"/>
    <x v="2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x v="6"/>
    <x v="11"/>
    <n v="109"/>
    <n v="71.150000000000006"/>
    <x v="1464"/>
    <d v="2015-12-14T00:00:00"/>
    <x v="4"/>
    <x v="3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x v="6"/>
    <x v="11"/>
    <n v="109"/>
    <n v="57.39"/>
    <x v="1465"/>
    <d v="2015-06-18T10:41:07"/>
    <x v="4"/>
    <x v="1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x v="6"/>
    <x v="11"/>
    <n v="102"/>
    <n v="46.71"/>
    <x v="1466"/>
    <d v="2014-09-16T21:00:00"/>
    <x v="2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x v="6"/>
    <x v="19"/>
    <n v="105"/>
    <n v="85.74"/>
    <x v="1467"/>
    <d v="2015-02-21T11:00:00"/>
    <x v="4"/>
    <x v="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x v="4"/>
    <x v="7"/>
    <n v="109"/>
    <n v="53.41"/>
    <x v="1468"/>
    <d v="2016-05-25T18:06:31"/>
    <x v="1"/>
    <x v="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x v="6"/>
    <x v="11"/>
    <n v="109"/>
    <n v="81.38"/>
    <x v="1469"/>
    <d v="2016-06-06T07:00:00"/>
    <x v="1"/>
    <x v="34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x v="6"/>
    <x v="11"/>
    <n v="109"/>
    <n v="135.63"/>
    <x v="1470"/>
    <d v="2016-04-18T09:13:25"/>
    <x v="1"/>
    <x v="27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x v="7"/>
    <x v="12"/>
    <n v="108"/>
    <n v="70.650000000000006"/>
    <x v="1471"/>
    <d v="2014-05-04T06:59:00"/>
    <x v="2"/>
    <x v="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x v="7"/>
    <x v="12"/>
    <n v="108"/>
    <n v="40.96"/>
    <x v="1472"/>
    <d v="2014-04-18T23:00:00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x v="7"/>
    <x v="12"/>
    <n v="108"/>
    <n v="41.96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x v="7"/>
    <x v="15"/>
    <n v="108"/>
    <n v="45.44"/>
    <x v="1474"/>
    <d v="2012-04-29T04:00:00"/>
    <x v="3"/>
    <x v="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x v="2"/>
    <x v="3"/>
    <n v="129"/>
    <n v="38.869999999999997"/>
    <x v="1475"/>
    <d v="2015-11-27T01:00:00"/>
    <x v="4"/>
    <x v="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x v="6"/>
    <x v="9"/>
    <n v="108"/>
    <n v="76.790000000000006"/>
    <x v="1476"/>
    <d v="2015-06-26T23:00:00"/>
    <x v="4"/>
    <x v="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x v="3"/>
    <x v="5"/>
    <n v="147"/>
    <n v="15.72"/>
    <x v="1477"/>
    <d v="2015-06-11T18:01:2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x v="1"/>
    <x v="17"/>
    <n v="107"/>
    <n v="169.58"/>
    <x v="1478"/>
    <d v="2015-06-21T03:31:22"/>
    <x v="4"/>
    <x v="0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x v="7"/>
    <x v="15"/>
    <n v="107"/>
    <n v="134.21"/>
    <x v="1479"/>
    <d v="2011-07-31T06:59:00"/>
    <x v="6"/>
    <x v="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x v="0"/>
    <x v="1"/>
    <n v="16"/>
    <n v="214.07"/>
    <x v="1480"/>
    <d v="2017-03-16T16:01:01"/>
    <x v="5"/>
    <x v="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x v="2"/>
    <x v="3"/>
    <n v="161"/>
    <n v="37.78"/>
    <x v="1481"/>
    <d v="2016-12-28T16:49:00"/>
    <x v="1"/>
    <x v="0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x v="7"/>
    <x v="12"/>
    <n v="100"/>
    <n v="42.8"/>
    <x v="1482"/>
    <d v="2011-07-05T00:31:06"/>
    <x v="6"/>
    <x v="0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x v="6"/>
    <x v="11"/>
    <n v="100"/>
    <n v="74.53"/>
    <x v="1483"/>
    <d v="2014-08-31T15:47:58"/>
    <x v="2"/>
    <x v="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x v="7"/>
    <x v="12"/>
    <n v="107"/>
    <n v="49.25"/>
    <x v="1484"/>
    <d v="2011-11-16T16:11:48"/>
    <x v="6"/>
    <x v="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x v="4"/>
    <x v="29"/>
    <n v="5"/>
    <n v="640"/>
    <x v="1485"/>
    <d v="2015-10-28T17:17:07"/>
    <x v="4"/>
    <x v="0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x v="7"/>
    <x v="12"/>
    <n v="40"/>
    <n v="44.44"/>
    <x v="1486"/>
    <d v="2015-08-28T04:00:00"/>
    <x v="4"/>
    <x v="0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x v="7"/>
    <x v="25"/>
    <n v="107"/>
    <n v="177.5"/>
    <x v="1487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x v="6"/>
    <x v="11"/>
    <n v="106"/>
    <n v="96.67"/>
    <x v="1488"/>
    <d v="2014-11-21T04:55:00"/>
    <x v="2"/>
    <x v="37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x v="7"/>
    <x v="13"/>
    <n v="206"/>
    <n v="106.2"/>
    <x v="1489"/>
    <d v="2015-06-02T00:47:00"/>
    <x v="4"/>
    <x v="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x v="6"/>
    <x v="19"/>
    <n v="4"/>
    <n v="176.94"/>
    <x v="1490"/>
    <d v="2017-01-14T03:59:00"/>
    <x v="1"/>
    <x v="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x v="6"/>
    <x v="11"/>
    <n v="106"/>
    <n v="44.14"/>
    <x v="1491"/>
    <d v="2016-03-15T21:00:00"/>
    <x v="1"/>
    <x v="1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x v="6"/>
    <x v="11"/>
    <n v="113"/>
    <n v="50.4"/>
    <x v="1492"/>
    <d v="2016-04-28T15:24:05"/>
    <x v="1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x v="2"/>
    <x v="36"/>
    <n v="21"/>
    <n v="453.14"/>
    <x v="1493"/>
    <d v="2014-11-30T19:58:01"/>
    <x v="2"/>
    <x v="0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x v="5"/>
    <x v="8"/>
    <n v="127"/>
    <n v="57.65"/>
    <x v="1494"/>
    <d v="2012-07-25T17:49:38"/>
    <x v="3"/>
    <x v="0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x v="0"/>
    <x v="4"/>
    <n v="106"/>
    <n v="45.94"/>
    <x v="1495"/>
    <d v="2015-06-08T03:51:14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x v="6"/>
    <x v="11"/>
    <n v="105"/>
    <n v="47.88"/>
    <x v="1496"/>
    <d v="2015-02-11T22:31:43"/>
    <x v="4"/>
    <x v="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x v="0"/>
    <x v="4"/>
    <n v="158"/>
    <n v="38.99"/>
    <x v="1497"/>
    <d v="2016-06-30T10:00:00"/>
    <x v="1"/>
    <x v="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x v="0"/>
    <x v="4"/>
    <n v="21"/>
    <n v="73.37"/>
    <x v="1498"/>
    <d v="2016-02-09T20:00:00"/>
    <x v="1"/>
    <x v="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x v="7"/>
    <x v="15"/>
    <n v="105"/>
    <n v="58.33"/>
    <x v="1499"/>
    <d v="2011-07-16T23:00:00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x v="6"/>
    <x v="11"/>
    <n v="105"/>
    <n v="80.72"/>
    <x v="1500"/>
    <d v="2016-08-23T18:34:50"/>
    <x v="1"/>
    <x v="27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x v="6"/>
    <x v="11"/>
    <n v="112"/>
    <n v="39.81"/>
    <x v="1501"/>
    <d v="2015-07-01T12:14:58"/>
    <x v="4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x v="6"/>
    <x v="9"/>
    <n v="105"/>
    <n v="48.98"/>
    <x v="1502"/>
    <d v="2016-10-09T18:25:10"/>
    <x v="1"/>
    <x v="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x v="6"/>
    <x v="11"/>
    <n v="104"/>
    <n v="111.89"/>
    <x v="1503"/>
    <d v="2014-11-29T23:52:58"/>
    <x v="2"/>
    <x v="1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x v="7"/>
    <x v="15"/>
    <n v="104"/>
    <n v="46.07"/>
    <x v="1504"/>
    <d v="2009-09-01T04:00:00"/>
    <x v="8"/>
    <x v="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x v="7"/>
    <x v="14"/>
    <n v="31"/>
    <n v="80.13"/>
    <x v="1505"/>
    <d v="2017-04-10T20:15:00"/>
    <x v="5"/>
    <x v="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x v="2"/>
    <x v="3"/>
    <n v="260"/>
    <n v="34.69"/>
    <x v="1506"/>
    <d v="2016-10-14T06:04:42"/>
    <x v="1"/>
    <x v="0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x v="6"/>
    <x v="11"/>
    <n v="125"/>
    <n v="37.14"/>
    <x v="1507"/>
    <d v="2015-10-24T21:29:00"/>
    <x v="4"/>
    <x v="18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x v="6"/>
    <x v="11"/>
    <n v="125"/>
    <n v="69.33"/>
    <x v="1508"/>
    <d v="2015-03-19T21:47:44"/>
    <x v="4"/>
    <x v="1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x v="6"/>
    <x v="11"/>
    <n v="104"/>
    <n v="70.569999999999993"/>
    <x v="1509"/>
    <d v="2016-12-01T07:59:00"/>
    <x v="1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x v="6"/>
    <x v="11"/>
    <n v="124"/>
    <n v="50.9"/>
    <x v="1510"/>
    <d v="2014-06-13T22:00:00"/>
    <x v="2"/>
    <x v="18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x v="0"/>
    <x v="1"/>
    <n v="16"/>
    <n v="129.16999999999999"/>
    <x v="1511"/>
    <d v="2016-08-19T16:00:50"/>
    <x v="1"/>
    <x v="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x v="5"/>
    <x v="27"/>
    <n v="103"/>
    <n v="88.57"/>
    <x v="1512"/>
    <d v="2012-01-13T06:34:48"/>
    <x v="6"/>
    <x v="0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x v="6"/>
    <x v="11"/>
    <n v="103"/>
    <n v="60.78"/>
    <x v="1513"/>
    <d v="2015-12-04T19:01:26"/>
    <x v="4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x v="6"/>
    <x v="11"/>
    <n v="155"/>
    <n v="39.74"/>
    <x v="1514"/>
    <d v="2015-02-13T14:48:36"/>
    <x v="2"/>
    <x v="27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x v="6"/>
    <x v="11"/>
    <n v="103"/>
    <n v="53.36"/>
    <x v="1515"/>
    <d v="2015-07-18T23:16:59"/>
    <x v="4"/>
    <x v="1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x v="6"/>
    <x v="11"/>
    <n v="103"/>
    <n v="39.54"/>
    <x v="1516"/>
    <d v="2014-11-08T10:00:46"/>
    <x v="2"/>
    <x v="1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x v="6"/>
    <x v="11"/>
    <n v="119"/>
    <n v="49.69"/>
    <x v="1517"/>
    <d v="2015-03-13T06:59:00"/>
    <x v="4"/>
    <x v="42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x v="6"/>
    <x v="11"/>
    <n v="103"/>
    <n v="66.959999999999994"/>
    <x v="1518"/>
    <d v="2015-05-31T18:32:51"/>
    <x v="4"/>
    <x v="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x v="6"/>
    <x v="11"/>
    <n v="103"/>
    <n v="39.49"/>
    <x v="1519"/>
    <d v="2015-07-02T15:39:37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x v="1"/>
    <x v="17"/>
    <n v="123"/>
    <n v="25.35"/>
    <x v="1520"/>
    <d v="2012-11-30T10:00:00"/>
    <x v="3"/>
    <x v="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x v="3"/>
    <x v="5"/>
    <n v="153"/>
    <n v="57.77"/>
    <x v="1521"/>
    <d v="2017-02-21T00:07:33"/>
    <x v="5"/>
    <x v="0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x v="6"/>
    <x v="11"/>
    <n v="102"/>
    <n v="235.46"/>
    <x v="1522"/>
    <d v="2015-03-19T14:39:00"/>
    <x v="4"/>
    <x v="3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x v="7"/>
    <x v="22"/>
    <n v="122"/>
    <n v="34.380000000000003"/>
    <x v="1523"/>
    <d v="2012-03-16T03:59:00"/>
    <x v="3"/>
    <x v="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x v="0"/>
    <x v="1"/>
    <n v="31"/>
    <n v="191.25"/>
    <x v="1524"/>
    <d v="2015-01-01T00:03:35"/>
    <x v="2"/>
    <x v="0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x v="6"/>
    <x v="11"/>
    <n v="102"/>
    <n v="55.6"/>
    <x v="1525"/>
    <d v="2015-10-29T04:01:00"/>
    <x v="4"/>
    <x v="2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x v="6"/>
    <x v="11"/>
    <n v="102"/>
    <n v="33.94"/>
    <x v="1526"/>
    <d v="2015-08-06T15:31:47"/>
    <x v="4"/>
    <x v="1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x v="7"/>
    <x v="15"/>
    <n v="109"/>
    <n v="160.79"/>
    <x v="1527"/>
    <d v="2015-04-27T17:12:00"/>
    <x v="4"/>
    <x v="0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x v="6"/>
    <x v="11"/>
    <n v="102"/>
    <n v="203.2"/>
    <x v="1528"/>
    <d v="2016-01-29T05:59:00"/>
    <x v="1"/>
    <x v="4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x v="6"/>
    <x v="11"/>
    <n v="102"/>
    <n v="53.44"/>
    <x v="1529"/>
    <d v="2014-09-26T22:43:04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x v="6"/>
    <x v="11"/>
    <n v="61"/>
    <n v="179.12"/>
    <x v="1530"/>
    <d v="2015-09-28T02:49:10"/>
    <x v="4"/>
    <x v="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x v="6"/>
    <x v="11"/>
    <n v="102"/>
    <n v="105"/>
    <x v="1531"/>
    <d v="2014-08-23T17:37:20"/>
    <x v="2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x v="7"/>
    <x v="15"/>
    <n v="122"/>
    <n v="49.11"/>
    <x v="1532"/>
    <d v="2014-05-01T23:57:42"/>
    <x v="2"/>
    <x v="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x v="5"/>
    <x v="8"/>
    <n v="108"/>
    <n v="55.2"/>
    <x v="1533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x v="5"/>
    <x v="8"/>
    <n v="101"/>
    <n v="97.9"/>
    <x v="1534"/>
    <d v="2015-03-14T02:05:08"/>
    <x v="4"/>
    <x v="0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x v="6"/>
    <x v="11"/>
    <n v="101"/>
    <n v="126.46"/>
    <x v="1535"/>
    <d v="2015-03-12T04:00:00"/>
    <x v="4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x v="6"/>
    <x v="9"/>
    <n v="101"/>
    <n v="178.53"/>
    <x v="1536"/>
    <d v="2016-03-01T05:59:00"/>
    <x v="1"/>
    <x v="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x v="6"/>
    <x v="9"/>
    <n v="101"/>
    <n v="116.73"/>
    <x v="1537"/>
    <d v="2016-01-21T05:05:19"/>
    <x v="4"/>
    <x v="0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x v="6"/>
    <x v="11"/>
    <n v="101"/>
    <n v="131.91"/>
    <x v="1538"/>
    <d v="2014-08-25T20:45:08"/>
    <x v="2"/>
    <x v="37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x v="5"/>
    <x v="10"/>
    <n v="25"/>
    <n v="91.82"/>
    <x v="1539"/>
    <d v="2015-10-01T05:00:00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x v="6"/>
    <x v="11"/>
    <n v="101"/>
    <n v="84.17"/>
    <x v="1540"/>
    <d v="2015-08-19T17:03:40"/>
    <x v="4"/>
    <x v="1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x v="6"/>
    <x v="11"/>
    <n v="101"/>
    <n v="64.47"/>
    <x v="1541"/>
    <d v="2015-03-20T15:07:12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x v="7"/>
    <x v="15"/>
    <n v="101"/>
    <n v="63.03"/>
    <x v="1542"/>
    <d v="2012-05-09T02:00:04"/>
    <x v="3"/>
    <x v="0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x v="7"/>
    <x v="15"/>
    <n v="121"/>
    <n v="79.53"/>
    <x v="1543"/>
    <d v="2015-04-21T05:40:32"/>
    <x v="4"/>
    <x v="0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x v="0"/>
    <x v="1"/>
    <n v="101"/>
    <n v="143.66999999999999"/>
    <x v="1544"/>
    <d v="2015-08-23T14:14:55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x v="6"/>
    <x v="11"/>
    <n v="101"/>
    <n v="88.74"/>
    <x v="1545"/>
    <d v="2017-02-16T23:00:00"/>
    <x v="5"/>
    <x v="32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x v="5"/>
    <x v="8"/>
    <n v="108"/>
    <n v="86.16"/>
    <x v="1546"/>
    <d v="2011-05-09T05:59:00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x v="5"/>
    <x v="16"/>
    <n v="101"/>
    <n v="158.68"/>
    <x v="1547"/>
    <d v="2014-06-25T01:37:59"/>
    <x v="2"/>
    <x v="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x v="6"/>
    <x v="19"/>
    <n v="151"/>
    <n v="100.5"/>
    <x v="1548"/>
    <d v="2016-08-02T10:03:00"/>
    <x v="1"/>
    <x v="0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x v="0"/>
    <x v="1"/>
    <n v="100"/>
    <n v="107.64"/>
    <x v="1549"/>
    <d v="2016-12-01T17:34:10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x v="1"/>
    <x v="17"/>
    <n v="120"/>
    <n v="17.82"/>
    <x v="1550"/>
    <d v="2013-12-20T10:04:52"/>
    <x v="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x v="7"/>
    <x v="12"/>
    <n v="120"/>
    <n v="48.55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x v="6"/>
    <x v="11"/>
    <n v="153"/>
    <n v="143.1"/>
    <x v="1552"/>
    <d v="2016-03-30T22:48:05"/>
    <x v="1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x v="7"/>
    <x v="25"/>
    <n v="100"/>
    <n v="143"/>
    <x v="1553"/>
    <d v="2015-03-06T22:49:34"/>
    <x v="4"/>
    <x v="0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x v="7"/>
    <x v="15"/>
    <n v="100"/>
    <n v="75.05"/>
    <x v="1554"/>
    <d v="2014-01-08T02:08:00"/>
    <x v="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x v="6"/>
    <x v="11"/>
    <n v="18"/>
    <n v="32.979999999999997"/>
    <x v="1555"/>
    <d v="2016-04-11T11:13:07"/>
    <x v="1"/>
    <x v="1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x v="5"/>
    <x v="10"/>
    <n v="60"/>
    <n v="3000"/>
    <x v="1556"/>
    <d v="2017-01-16T01:49:22"/>
    <x v="1"/>
    <x v="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x v="7"/>
    <x v="15"/>
    <n v="100"/>
    <n v="136.36000000000001"/>
    <x v="1557"/>
    <d v="2014-09-12T18:26:53"/>
    <x v="2"/>
    <x v="0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x v="7"/>
    <x v="12"/>
    <n v="100"/>
    <n v="78.95"/>
    <x v="1558"/>
    <d v="2011-12-01T15:02:15"/>
    <x v="6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x v="6"/>
    <x v="11"/>
    <n v="100"/>
    <n v="272.73"/>
    <x v="1559"/>
    <d v="2014-05-12T03:59:00"/>
    <x v="2"/>
    <x v="41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x v="6"/>
    <x v="11"/>
    <n v="100"/>
    <n v="176.47"/>
    <x v="1560"/>
    <d v="2014-05-18T14:39:33"/>
    <x v="2"/>
    <x v="4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x v="6"/>
    <x v="11"/>
    <n v="100"/>
    <n v="115.38"/>
    <x v="1561"/>
    <d v="2014-09-27T23:01:02"/>
    <x v="2"/>
    <x v="1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x v="6"/>
    <x v="11"/>
    <n v="120"/>
    <n v="88.24"/>
    <x v="1562"/>
    <d v="2014-07-26T07:00:00"/>
    <x v="2"/>
    <x v="43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x v="6"/>
    <x v="19"/>
    <n v="120"/>
    <n v="111.11"/>
    <x v="1563"/>
    <d v="2014-07-26T04:59:00"/>
    <x v="2"/>
    <x v="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x v="6"/>
    <x v="19"/>
    <n v="120"/>
    <n v="100"/>
    <x v="1564"/>
    <d v="2015-07-13T20:06:00"/>
    <x v="4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x v="5"/>
    <x v="23"/>
    <n v="5"/>
    <n v="136.09"/>
    <x v="1565"/>
    <d v="2011-12-23T18:17:29"/>
    <x v="6"/>
    <x v="0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x v="6"/>
    <x v="11"/>
    <n v="37"/>
    <n v="83.14"/>
    <x v="1566"/>
    <d v="2014-11-26T20:29:37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x v="3"/>
    <x v="5"/>
    <n v="120"/>
    <n v="30.2"/>
    <x v="1567"/>
    <d v="2014-02-23T12:00:57"/>
    <x v="2"/>
    <x v="0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x v="3"/>
    <x v="18"/>
    <n v="5"/>
    <n v="80.3"/>
    <x v="1568"/>
    <d v="2014-06-11T09:50:21"/>
    <x v="2"/>
    <x v="0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x v="0"/>
    <x v="6"/>
    <n v="59"/>
    <n v="70.599999999999994"/>
    <x v="1569"/>
    <d v="2015-06-04T05:26:00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x v="0"/>
    <x v="1"/>
    <n v="30"/>
    <n v="134.55000000000001"/>
    <x v="1570"/>
    <d v="2015-12-17T05:59:0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x v="6"/>
    <x v="11"/>
    <n v="102"/>
    <n v="44.76"/>
    <x v="1571"/>
    <d v="2015-08-07T17:22:26"/>
    <x v="4"/>
    <x v="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x v="6"/>
    <x v="11"/>
    <n v="118"/>
    <n v="39.81"/>
    <x v="1572"/>
    <d v="2014-07-09T13:39:40"/>
    <x v="2"/>
    <x v="37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x v="2"/>
    <x v="3"/>
    <n v="109"/>
    <n v="89.24"/>
    <x v="1573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x v="6"/>
    <x v="11"/>
    <n v="117"/>
    <n v="57.55"/>
    <x v="1574"/>
    <d v="2014-06-21T16:00:09"/>
    <x v="2"/>
    <x v="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x v="7"/>
    <x v="15"/>
    <n v="147"/>
    <n v="91.63"/>
    <x v="1575"/>
    <d v="2014-12-05T21:06:58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x v="7"/>
    <x v="12"/>
    <n v="195"/>
    <n v="27.39"/>
    <x v="1576"/>
    <d v="2010-11-02T00:26:00"/>
    <x v="7"/>
    <x v="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x v="6"/>
    <x v="11"/>
    <n v="107"/>
    <n v="63.7"/>
    <x v="1577"/>
    <d v="2016-04-06T21:30:00"/>
    <x v="1"/>
    <x v="43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x v="5"/>
    <x v="8"/>
    <n v="293"/>
    <n v="36.61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x v="6"/>
    <x v="11"/>
    <n v="103"/>
    <n v="83.57"/>
    <x v="1579"/>
    <d v="2014-06-23T18:00:00"/>
    <x v="2"/>
    <x v="15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x v="6"/>
    <x v="11"/>
    <n v="108"/>
    <n v="83.51"/>
    <x v="1580"/>
    <d v="2015-10-11T02:00:00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x v="7"/>
    <x v="15"/>
    <n v="145"/>
    <n v="47.67"/>
    <x v="1581"/>
    <d v="2012-01-17T21:33:05"/>
    <x v="6"/>
    <x v="0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x v="0"/>
    <x v="1"/>
    <n v="2"/>
    <n v="160.5"/>
    <x v="1582"/>
    <d v="2015-08-14T01:24:57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x v="0"/>
    <x v="0"/>
    <n v="192"/>
    <n v="23.65"/>
    <x v="1583"/>
    <d v="2014-05-14T23:04:00"/>
    <x v="2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x v="7"/>
    <x v="22"/>
    <n v="125"/>
    <n v="32.01"/>
    <x v="1584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x v="6"/>
    <x v="11"/>
    <n v="339"/>
    <n v="62.59"/>
    <x v="1585"/>
    <d v="2016-04-29T21:00:00"/>
    <x v="1"/>
    <x v="34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x v="6"/>
    <x v="11"/>
    <n v="128"/>
    <n v="57.52"/>
    <x v="1586"/>
    <d v="2016-09-07T11:20:40"/>
    <x v="1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x v="4"/>
    <x v="29"/>
    <n v="19"/>
    <n v="358.88"/>
    <x v="1587"/>
    <d v="2015-06-26T04:00:00"/>
    <x v="4"/>
    <x v="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x v="6"/>
    <x v="11"/>
    <n v="287"/>
    <n v="58.57"/>
    <x v="1588"/>
    <d v="2016-04-05T02:18:02"/>
    <x v="1"/>
    <x v="37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x v="6"/>
    <x v="11"/>
    <n v="115"/>
    <n v="30.19"/>
    <x v="1589"/>
    <d v="2014-11-23T22:00:00"/>
    <x v="2"/>
    <x v="3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x v="6"/>
    <x v="19"/>
    <n v="143"/>
    <n v="48.54"/>
    <x v="1590"/>
    <d v="2014-09-27T04:00:00"/>
    <x v="2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x v="6"/>
    <x v="11"/>
    <n v="110"/>
    <n v="77.22"/>
    <x v="1591"/>
    <d v="2014-10-01T03:59:00"/>
    <x v="2"/>
    <x v="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x v="6"/>
    <x v="11"/>
    <n v="114"/>
    <n v="64.91"/>
    <x v="1592"/>
    <d v="2016-06-15T18:14:59"/>
    <x v="1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x v="0"/>
    <x v="1"/>
    <n v="3"/>
    <n v="74.790000000000006"/>
    <x v="1593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x v="7"/>
    <x v="15"/>
    <n v="189"/>
    <n v="43.06"/>
    <x v="1594"/>
    <d v="2016-03-25T02:53:08"/>
    <x v="1"/>
    <x v="0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x v="7"/>
    <x v="15"/>
    <n v="114"/>
    <n v="27.32"/>
    <x v="1595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x v="0"/>
    <x v="24"/>
    <n v="11"/>
    <n v="33.76"/>
    <x v="1596"/>
    <d v="2014-12-19T19:38:00"/>
    <x v="2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x v="7"/>
    <x v="15"/>
    <n v="123"/>
    <n v="74.61"/>
    <x v="1597"/>
    <d v="2011-05-29T01:00:00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x v="5"/>
    <x v="8"/>
    <n v="142"/>
    <n v="65.88"/>
    <x v="1598"/>
    <d v="2015-11-05T13:56:57"/>
    <x v="4"/>
    <x v="0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x v="7"/>
    <x v="22"/>
    <n v="142"/>
    <n v="88.47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x v="7"/>
    <x v="15"/>
    <n v="103"/>
    <n v="88.33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x v="6"/>
    <x v="11"/>
    <n v="47"/>
    <n v="166.06"/>
    <x v="1601"/>
    <d v="2014-07-01T22:30:00"/>
    <x v="2"/>
    <x v="2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x v="6"/>
    <x v="11"/>
    <n v="112"/>
    <n v="41.24"/>
    <x v="1602"/>
    <d v="2015-10-30T21:00:00"/>
    <x v="4"/>
    <x v="35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x v="6"/>
    <x v="11"/>
    <n v="140"/>
    <n v="50.98"/>
    <x v="1603"/>
    <d v="2015-02-12T05:59:00"/>
    <x v="4"/>
    <x v="18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x v="6"/>
    <x v="11"/>
    <n v="23"/>
    <n v="96.55"/>
    <x v="1604"/>
    <d v="2015-08-20T17:05:00"/>
    <x v="4"/>
    <x v="7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x v="0"/>
    <x v="4"/>
    <n v="112"/>
    <n v="56"/>
    <x v="1605"/>
    <d v="2015-06-03T15:04:29"/>
    <x v="4"/>
    <x v="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x v="7"/>
    <x v="22"/>
    <n v="140"/>
    <n v="53.75"/>
    <x v="1606"/>
    <d v="2016-05-31T21:14:36"/>
    <x v="1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3"/>
    <x v="28"/>
    <n v="43"/>
    <n v="58.08"/>
    <x v="1607"/>
    <d v="2014-05-04T17:11:40"/>
    <x v="2"/>
    <x v="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x v="6"/>
    <x v="11"/>
    <n v="110"/>
    <n v="81.03"/>
    <x v="1608"/>
    <d v="2014-10-10T21:00:00"/>
    <x v="2"/>
    <x v="15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x v="5"/>
    <x v="16"/>
    <n v="110"/>
    <n v="41.68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x v="6"/>
    <x v="11"/>
    <n v="100"/>
    <n v="125"/>
    <x v="1610"/>
    <d v="2016-04-10T20:00:00"/>
    <x v="1"/>
    <x v="3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x v="5"/>
    <x v="23"/>
    <n v="23"/>
    <n v="39.229999999999997"/>
    <x v="1611"/>
    <d v="2012-12-05T09:23:4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x v="6"/>
    <x v="11"/>
    <n v="110"/>
    <n v="61.02"/>
    <x v="1612"/>
    <d v="2015-10-17T07:00:10"/>
    <x v="4"/>
    <x v="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x v="1"/>
    <x v="17"/>
    <n v="144"/>
    <n v="66.709999999999994"/>
    <x v="1613"/>
    <d v="2012-01-29T15:34:51"/>
    <x v="3"/>
    <x v="0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x v="7"/>
    <x v="12"/>
    <n v="109"/>
    <n v="50.63"/>
    <x v="1614"/>
    <d v="2012-10-06T09:59:00"/>
    <x v="3"/>
    <x v="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x v="7"/>
    <x v="15"/>
    <n v="109"/>
    <n v="24.15"/>
    <x v="1615"/>
    <d v="2015-05-01T00:16:51"/>
    <x v="4"/>
    <x v="0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x v="6"/>
    <x v="19"/>
    <n v="55"/>
    <n v="109.04"/>
    <x v="1616"/>
    <d v="2015-12-14T05:59:00"/>
    <x v="4"/>
    <x v="0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x v="0"/>
    <x v="26"/>
    <n v="9"/>
    <n v="389.29"/>
    <x v="1617"/>
    <d v="2015-04-16T18:10:33"/>
    <x v="4"/>
    <x v="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x v="6"/>
    <x v="11"/>
    <n v="109"/>
    <n v="40.07"/>
    <x v="1618"/>
    <d v="2013-08-23T19:04:29"/>
    <x v="0"/>
    <x v="4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x v="3"/>
    <x v="18"/>
    <n v="1"/>
    <n v="49.38"/>
    <x v="1619"/>
    <d v="2014-11-16T08:05:48"/>
    <x v="2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x v="4"/>
    <x v="7"/>
    <n v="181"/>
    <n v="40.49"/>
    <x v="1620"/>
    <d v="2017-02-25T23:03:59"/>
    <x v="5"/>
    <x v="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x v="7"/>
    <x v="12"/>
    <n v="108"/>
    <n v="54.2"/>
    <x v="1621"/>
    <d v="2014-06-21T04:59:00"/>
    <x v="2"/>
    <x v="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x v="7"/>
    <x v="15"/>
    <n v="108"/>
    <n v="48.33"/>
    <x v="1622"/>
    <d v="2011-05-05T02:13:53"/>
    <x v="6"/>
    <x v="0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x v="6"/>
    <x v="11"/>
    <n v="108"/>
    <n v="47.46"/>
    <x v="1623"/>
    <d v="2014-06-01T03:59:00"/>
    <x v="2"/>
    <x v="8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x v="6"/>
    <x v="11"/>
    <n v="5"/>
    <n v="450"/>
    <x v="1624"/>
    <d v="2017-03-25T04:33:00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"/>
    <x v="33"/>
    <n v="42"/>
    <n v="34.18"/>
    <x v="1625"/>
    <d v="2013-10-16T09:59:00"/>
    <x v="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x v="6"/>
    <x v="19"/>
    <n v="108"/>
    <n v="72.97"/>
    <x v="1626"/>
    <d v="2014-06-15T15:16:04"/>
    <x v="2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x v="2"/>
    <x v="3"/>
    <n v="101"/>
    <n v="299.22000000000003"/>
    <x v="1627"/>
    <d v="2015-07-08T18:30:00"/>
    <x v="4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x v="7"/>
    <x v="22"/>
    <n v="128"/>
    <n v="45.59"/>
    <x v="1628"/>
    <d v="2015-03-06T21:04:52"/>
    <x v="4"/>
    <x v="0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x v="6"/>
    <x v="11"/>
    <n v="108"/>
    <n v="70.760000000000005"/>
    <x v="1629"/>
    <d v="2016-07-24T11:28:48"/>
    <x v="1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x v="6"/>
    <x v="19"/>
    <n v="107"/>
    <n v="81.239999999999995"/>
    <x v="1630"/>
    <d v="2015-01-18T18:33:38"/>
    <x v="2"/>
    <x v="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x v="7"/>
    <x v="15"/>
    <n v="134"/>
    <n v="70.55"/>
    <x v="1631"/>
    <d v="2014-06-09T05:00:00"/>
    <x v="2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x v="0"/>
    <x v="6"/>
    <n v="3"/>
    <n v="106.8"/>
    <x v="1632"/>
    <d v="2015-05-22T13:00:00"/>
    <x v="4"/>
    <x v="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x v="6"/>
    <x v="11"/>
    <n v="107"/>
    <n v="37.08"/>
    <x v="1633"/>
    <d v="2015-12-10T14:14:56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x v="6"/>
    <x v="11"/>
    <n v="107"/>
    <n v="37.590000000000003"/>
    <x v="1634"/>
    <d v="2014-06-09T19:20:15"/>
    <x v="2"/>
    <x v="21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x v="6"/>
    <x v="11"/>
    <n v="107"/>
    <n v="35.04"/>
    <x v="1635"/>
    <d v="2016-06-02T10:25:18"/>
    <x v="1"/>
    <x v="32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x v="3"/>
    <x v="5"/>
    <n v="408"/>
    <n v="33.549999999999997"/>
    <x v="1636"/>
    <d v="2014-12-22T14:47:59"/>
    <x v="2"/>
    <x v="0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x v="6"/>
    <x v="11"/>
    <n v="106"/>
    <n v="64.63"/>
    <x v="1637"/>
    <d v="2015-07-20T03:59:00"/>
    <x v="4"/>
    <x v="12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x v="6"/>
    <x v="11"/>
    <n v="106"/>
    <n v="46.43"/>
    <x v="1638"/>
    <d v="2015-07-12T10:25:12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x v="2"/>
    <x v="3"/>
    <n v="132"/>
    <n v="105.44"/>
    <x v="1639"/>
    <d v="2015-06-09T20:10:05"/>
    <x v="4"/>
    <x v="0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x v="6"/>
    <x v="11"/>
    <n v="146"/>
    <n v="292.77999999999997"/>
    <x v="1640"/>
    <d v="2014-07-05T01:00:00"/>
    <x v="2"/>
    <x v="45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x v="0"/>
    <x v="26"/>
    <n v="11"/>
    <n v="97.41"/>
    <x v="1641"/>
    <d v="2015-10-21T12:45:33"/>
    <x v="4"/>
    <x v="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x v="7"/>
    <x v="12"/>
    <n v="103"/>
    <n v="77.349999999999994"/>
    <x v="1642"/>
    <d v="2013-05-07T15:33:1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x v="6"/>
    <x v="11"/>
    <n v="175"/>
    <n v="48.7"/>
    <x v="1643"/>
    <d v="2016-06-10T03:00:00"/>
    <x v="1"/>
    <x v="6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x v="6"/>
    <x v="11"/>
    <n v="105"/>
    <n v="40.94"/>
    <x v="1644"/>
    <d v="2016-05-02T21:26:38"/>
    <x v="1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x v="7"/>
    <x v="12"/>
    <n v="105"/>
    <n v="32.32"/>
    <x v="1645"/>
    <d v="2010-07-10T22:00:00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x v="6"/>
    <x v="11"/>
    <n v="174"/>
    <n v="68.84"/>
    <x v="1646"/>
    <d v="2016-04-03T17:00:00"/>
    <x v="1"/>
    <x v="35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x v="5"/>
    <x v="27"/>
    <n v="105"/>
    <n v="104.6"/>
    <x v="1647"/>
    <d v="2010-06-03T01:41:00"/>
    <x v="7"/>
    <x v="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x v="7"/>
    <x v="20"/>
    <n v="130"/>
    <n v="37.270000000000003"/>
    <x v="1648"/>
    <d v="2016-07-31T19:45:00"/>
    <x v="1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x v="6"/>
    <x v="19"/>
    <n v="52"/>
    <n v="49.21"/>
    <x v="1649"/>
    <d v="2014-09-06T21:00:00"/>
    <x v="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x v="7"/>
    <x v="20"/>
    <n v="104"/>
    <n v="66.87"/>
    <x v="1650"/>
    <d v="2013-10-14T03:59:00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x v="0"/>
    <x v="1"/>
    <n v="3"/>
    <n v="108.63"/>
    <x v="1651"/>
    <d v="2016-06-28T16:43:05"/>
    <x v="1"/>
    <x v="0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x v="7"/>
    <x v="15"/>
    <n v="104"/>
    <n v="27.15"/>
    <x v="1652"/>
    <d v="2014-06-09T03:59:00"/>
    <x v="2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x v="6"/>
    <x v="11"/>
    <n v="104"/>
    <n v="186.07"/>
    <x v="1653"/>
    <d v="2015-05-02T21:00:00"/>
    <x v="4"/>
    <x v="42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x v="7"/>
    <x v="12"/>
    <n v="104"/>
    <n v="57.78"/>
    <x v="1654"/>
    <d v="2011-04-16T03:59:00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x v="6"/>
    <x v="11"/>
    <n v="104"/>
    <n v="19.7"/>
    <x v="1655"/>
    <d v="2015-03-18T17:00:00"/>
    <x v="4"/>
    <x v="1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x v="6"/>
    <x v="11"/>
    <n v="104"/>
    <n v="866.67"/>
    <x v="1656"/>
    <d v="2015-12-13T02:26:32"/>
    <x v="4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x v="1"/>
    <x v="17"/>
    <n v="173"/>
    <n v="32.07"/>
    <x v="1657"/>
    <d v="2012-08-02T21:37:00"/>
    <x v="3"/>
    <x v="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x v="5"/>
    <x v="8"/>
    <n v="106"/>
    <n v="54.08"/>
    <x v="1658"/>
    <d v="2016-08-25T10:51:56"/>
    <x v="1"/>
    <x v="0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x v="6"/>
    <x v="11"/>
    <n v="104"/>
    <n v="66.510000000000005"/>
    <x v="1659"/>
    <d v="2014-05-13T04:00:00"/>
    <x v="2"/>
    <x v="4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x v="7"/>
    <x v="25"/>
    <n v="103"/>
    <n v="95.74"/>
    <x v="1660"/>
    <d v="2011-10-29T16:12:0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x v="6"/>
    <x v="11"/>
    <n v="103"/>
    <n v="76.03"/>
    <x v="1661"/>
    <d v="2015-05-30T20:21:43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x v="2"/>
    <x v="3"/>
    <n v="215"/>
    <n v="78.180000000000007"/>
    <x v="1662"/>
    <d v="2010-05-15T08:10:00"/>
    <x v="7"/>
    <x v="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x v="6"/>
    <x v="11"/>
    <n v="172"/>
    <n v="33.03"/>
    <x v="1663"/>
    <d v="2014-07-16T14:31:15"/>
    <x v="2"/>
    <x v="1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x v="6"/>
    <x v="11"/>
    <n v="103"/>
    <n v="52.55"/>
    <x v="1664"/>
    <d v="2015-01-28T22:00:00"/>
    <x v="4"/>
    <x v="36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x v="6"/>
    <x v="19"/>
    <n v="103"/>
    <n v="47.57"/>
    <x v="1665"/>
    <d v="2016-06-04T22:57:33"/>
    <x v="1"/>
    <x v="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x v="6"/>
    <x v="11"/>
    <n v="128"/>
    <n v="30.95"/>
    <x v="1666"/>
    <d v="2016-08-17T10:05:40"/>
    <x v="1"/>
    <x v="32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x v="7"/>
    <x v="12"/>
    <n v="103"/>
    <n v="40.08"/>
    <x v="1667"/>
    <d v="2012-05-05T17:25:43"/>
    <x v="3"/>
    <x v="0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x v="6"/>
    <x v="11"/>
    <n v="103"/>
    <n v="59.65"/>
    <x v="1668"/>
    <d v="2015-11-13T20:17:00"/>
    <x v="4"/>
    <x v="3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x v="6"/>
    <x v="11"/>
    <n v="103"/>
    <n v="77.73"/>
    <x v="1669"/>
    <d v="2016-03-03T05:59:00"/>
    <x v="1"/>
    <x v="24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x v="6"/>
    <x v="11"/>
    <n v="102"/>
    <n v="121.9"/>
    <x v="1670"/>
    <d v="2016-03-30T14:39:00"/>
    <x v="1"/>
    <x v="46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x v="6"/>
    <x v="11"/>
    <n v="102"/>
    <n v="47.41"/>
    <x v="1671"/>
    <d v="2015-08-05T18:36:00"/>
    <x v="4"/>
    <x v="43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x v="6"/>
    <x v="11"/>
    <n v="128"/>
    <n v="60.95"/>
    <x v="1672"/>
    <d v="2016-08-24T21:42:08"/>
    <x v="1"/>
    <x v="36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x v="6"/>
    <x v="11"/>
    <n v="171"/>
    <n v="44.91"/>
    <x v="1673"/>
    <d v="2015-11-05T21:44:40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x v="1"/>
    <x v="17"/>
    <n v="102"/>
    <n v="82.42"/>
    <x v="1674"/>
    <d v="2015-03-07T15:18:45"/>
    <x v="4"/>
    <x v="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x v="6"/>
    <x v="11"/>
    <n v="128"/>
    <n v="38.71"/>
    <x v="1675"/>
    <d v="2015-06-24T22:34:12"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x v="0"/>
    <x v="1"/>
    <n v="13"/>
    <n v="110.87"/>
    <x v="1676"/>
    <d v="2016-01-10T00:00:00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x v="6"/>
    <x v="19"/>
    <n v="46"/>
    <n v="70.83"/>
    <x v="1677"/>
    <d v="2015-04-23T05:40:07"/>
    <x v="4"/>
    <x v="0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x v="1"/>
    <x v="17"/>
    <n v="102"/>
    <n v="134.21"/>
    <x v="1678"/>
    <d v="2010-10-08T20:04:28"/>
    <x v="7"/>
    <x v="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x v="6"/>
    <x v="11"/>
    <n v="102"/>
    <n v="39.83"/>
    <x v="1679"/>
    <d v="2015-07-29T17:00:00"/>
    <x v="4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x v="1"/>
    <x v="17"/>
    <n v="102"/>
    <n v="37.47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x v="6"/>
    <x v="11"/>
    <n v="127"/>
    <n v="72.709999999999994"/>
    <x v="1681"/>
    <d v="2015-02-11T04:59:00"/>
    <x v="2"/>
    <x v="38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x v="7"/>
    <x v="33"/>
    <n v="18"/>
    <n v="52.92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x v="7"/>
    <x v="37"/>
    <n v="51"/>
    <n v="74.62"/>
    <x v="1683"/>
    <d v="2014-11-03T05:59:00"/>
    <x v="2"/>
    <x v="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x v="1"/>
    <x v="17"/>
    <n v="101"/>
    <n v="72.430000000000007"/>
    <x v="1684"/>
    <d v="2013-04-12T01:01:27"/>
    <x v="0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x v="7"/>
    <x v="22"/>
    <n v="101"/>
    <n v="97.5"/>
    <x v="1685"/>
    <d v="2014-12-19T14:19:04"/>
    <x v="2"/>
    <x v="0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x v="6"/>
    <x v="9"/>
    <n v="106"/>
    <n v="45.21"/>
    <x v="1686"/>
    <d v="2016-05-01T11:00:06"/>
    <x v="1"/>
    <x v="0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x v="7"/>
    <x v="14"/>
    <n v="20"/>
    <n v="114.82"/>
    <x v="1687"/>
    <d v="2017-04-09T23:47:28"/>
    <x v="5"/>
    <x v="0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x v="6"/>
    <x v="11"/>
    <n v="101"/>
    <n v="66.45"/>
    <x v="1688"/>
    <d v="2016-06-22T01:05:57"/>
    <x v="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x v="6"/>
    <x v="11"/>
    <n v="17"/>
    <n v="315.5"/>
    <x v="1689"/>
    <d v="2015-08-15T18:12:24"/>
    <x v="4"/>
    <x v="27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x v="1"/>
    <x v="35"/>
    <n v="36"/>
    <n v="57.3"/>
    <x v="1690"/>
    <d v="2014-10-19T13:01:24"/>
    <x v="2"/>
    <x v="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x v="6"/>
    <x v="19"/>
    <n v="105"/>
    <n v="70.03"/>
    <x v="1691"/>
    <d v="2015-02-14T19:39:40"/>
    <x v="2"/>
    <x v="0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x v="6"/>
    <x v="11"/>
    <n v="101"/>
    <n v="35.49"/>
    <x v="1692"/>
    <d v="2015-06-19T01:00:16"/>
    <x v="4"/>
    <x v="1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x v="6"/>
    <x v="11"/>
    <n v="101"/>
    <n v="63"/>
    <x v="1693"/>
    <d v="2014-10-15T14:26:56"/>
    <x v="2"/>
    <x v="1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x v="6"/>
    <x v="11"/>
    <n v="126"/>
    <n v="78.5"/>
    <x v="1694"/>
    <d v="2016-04-11T02:30:00"/>
    <x v="1"/>
    <x v="3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x v="7"/>
    <x v="15"/>
    <n v="100"/>
    <n v="41.85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x v="1"/>
    <x v="17"/>
    <n v="125"/>
    <n v="38.549999999999997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x v="7"/>
    <x v="15"/>
    <n v="125"/>
    <n v="67.73"/>
    <x v="1697"/>
    <d v="2016-07-11T20:51:01"/>
    <x v="1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x v="7"/>
    <x v="15"/>
    <n v="125"/>
    <n v="119.29"/>
    <x v="1698"/>
    <d v="2015-03-02T05:59:00"/>
    <x v="4"/>
    <x v="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x v="7"/>
    <x v="15"/>
    <n v="100"/>
    <n v="65.87"/>
    <x v="1699"/>
    <d v="2016-06-06T06:01:07"/>
    <x v="1"/>
    <x v="0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x v="3"/>
    <x v="5"/>
    <n v="100"/>
    <n v="43.91"/>
    <x v="1700"/>
    <d v="2015-09-04T19:00:10"/>
    <x v="4"/>
    <x v="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x v="4"/>
    <x v="29"/>
    <n v="15"/>
    <n v="69.47"/>
    <x v="1701"/>
    <d v="2014-11-10T01:41:35"/>
    <x v="2"/>
    <x v="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x v="6"/>
    <x v="11"/>
    <n v="100"/>
    <n v="61"/>
    <x v="1702"/>
    <d v="2016-11-11T22:00:00"/>
    <x v="1"/>
    <x v="1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x v="7"/>
    <x v="15"/>
    <n v="167"/>
    <n v="75.77"/>
    <x v="1703"/>
    <d v="2011-01-21T22:00:00"/>
    <x v="7"/>
    <x v="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x v="6"/>
    <x v="11"/>
    <n v="31"/>
    <n v="1250"/>
    <x v="1704"/>
    <d v="2015-07-18T03:00:00"/>
    <x v="4"/>
    <x v="31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x v="6"/>
    <x v="11"/>
    <n v="100"/>
    <n v="50"/>
    <x v="1705"/>
    <d v="2016-12-01T02:23:31"/>
    <x v="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x v="7"/>
    <x v="12"/>
    <n v="100"/>
    <n v="113.64"/>
    <x v="1706"/>
    <d v="2011-10-02T17:36:13"/>
    <x v="6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x v="7"/>
    <x v="12"/>
    <n v="100"/>
    <n v="48.08"/>
    <x v="1707"/>
    <d v="2013-05-09T02:27:33"/>
    <x v="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x v="6"/>
    <x v="11"/>
    <n v="100"/>
    <n v="73.53"/>
    <x v="1708"/>
    <d v="2015-11-28T18:00:28"/>
    <x v="4"/>
    <x v="26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x v="6"/>
    <x v="11"/>
    <n v="100"/>
    <n v="227.27"/>
    <x v="1709"/>
    <d v="2014-09-08T03:00:00"/>
    <x v="2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x v="6"/>
    <x v="11"/>
    <n v="100"/>
    <n v="104.17"/>
    <x v="1710"/>
    <d v="2015-03-07T19:57:37"/>
    <x v="4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x v="6"/>
    <x v="19"/>
    <n v="100"/>
    <n v="100"/>
    <x v="1711"/>
    <d v="2015-04-09T19:00:55"/>
    <x v="4"/>
    <x v="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x v="0"/>
    <x v="24"/>
    <n v="6"/>
    <n v="41.58"/>
    <x v="1712"/>
    <d v="2014-07-29T00:29:40"/>
    <x v="2"/>
    <x v="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x v="6"/>
    <x v="11"/>
    <n v="86"/>
    <n v="248.5"/>
    <x v="1713"/>
    <d v="2016-07-11T15:09:20"/>
    <x v="1"/>
    <x v="3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x v="0"/>
    <x v="1"/>
    <n v="2"/>
    <n v="155.25"/>
    <x v="1714"/>
    <d v="2017-02-18T23:59:00"/>
    <x v="1"/>
    <x v="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x v="1"/>
    <x v="32"/>
    <n v="41"/>
    <n v="47.77"/>
    <x v="1715"/>
    <d v="2016-04-08T18:31:22"/>
    <x v="1"/>
    <x v="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x v="6"/>
    <x v="9"/>
    <n v="42"/>
    <n v="79.87"/>
    <x v="1716"/>
    <d v="2014-10-19T05:00:00"/>
    <x v="2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x v="0"/>
    <x v="1"/>
    <n v="12"/>
    <n v="72.59"/>
    <x v="1717"/>
    <d v="2016-09-09T06:00:00"/>
    <x v="1"/>
    <x v="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x v="7"/>
    <x v="13"/>
    <n v="123"/>
    <n v="32.32"/>
    <x v="1718"/>
    <d v="2012-08-29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x v="2"/>
    <x v="3"/>
    <n v="111"/>
    <n v="23.8"/>
    <x v="1719"/>
    <d v="2016-12-04T00:00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x v="7"/>
    <x v="12"/>
    <n v="41"/>
    <n v="143.82"/>
    <x v="1720"/>
    <d v="2010-08-01T04:00:00"/>
    <x v="7"/>
    <x v="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x v="6"/>
    <x v="11"/>
    <n v="121"/>
    <n v="33.67"/>
    <x v="1721"/>
    <d v="2017-03-11T12:21:31"/>
    <x v="5"/>
    <x v="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x v="7"/>
    <x v="12"/>
    <n v="121"/>
    <n v="48.24"/>
    <x v="1722"/>
    <d v="2012-05-22T03:3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x v="6"/>
    <x v="11"/>
    <n v="121"/>
    <n v="40.85"/>
    <x v="1723"/>
    <d v="2015-11-04T19:26:31"/>
    <x v="4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x v="7"/>
    <x v="15"/>
    <n v="120"/>
    <n v="141.47"/>
    <x v="1724"/>
    <d v="2014-06-14T14:23:5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x v="6"/>
    <x v="11"/>
    <n v="120"/>
    <n v="104.57"/>
    <x v="1725"/>
    <d v="2016-06-03T16:30:0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x v="6"/>
    <x v="11"/>
    <n v="120"/>
    <n v="44.54"/>
    <x v="1726"/>
    <d v="2014-08-13T22:00:00"/>
    <x v="2"/>
    <x v="16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x v="7"/>
    <x v="14"/>
    <n v="100"/>
    <n v="171.43"/>
    <x v="1727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x v="6"/>
    <x v="11"/>
    <n v="100"/>
    <n v="171.43"/>
    <x v="1728"/>
    <d v="2016-11-17T11:36:34"/>
    <x v="1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x v="7"/>
    <x v="15"/>
    <n v="160"/>
    <n v="25"/>
    <x v="1729"/>
    <d v="2012-07-20T23:02:45"/>
    <x v="3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x v="7"/>
    <x v="14"/>
    <n v="48"/>
    <n v="159.33000000000001"/>
    <x v="1730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x v="6"/>
    <x v="11"/>
    <n v="119"/>
    <n v="108.59"/>
    <x v="1731"/>
    <d v="2016-05-08T21:00:00"/>
    <x v="1"/>
    <x v="37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x v="5"/>
    <x v="27"/>
    <n v="108"/>
    <n v="58.17"/>
    <x v="1732"/>
    <d v="2012-11-15T00:00:00"/>
    <x v="3"/>
    <x v="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x v="5"/>
    <x v="27"/>
    <n v="119"/>
    <n v="91.23"/>
    <x v="1733"/>
    <d v="2016-07-18T20:23:40"/>
    <x v="1"/>
    <x v="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x v="5"/>
    <x v="16"/>
    <n v="119"/>
    <n v="103.04"/>
    <x v="1734"/>
    <d v="2015-04-30T15:20:00"/>
    <x v="4"/>
    <x v="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x v="6"/>
    <x v="9"/>
    <n v="158"/>
    <n v="158"/>
    <x v="1735"/>
    <d v="2015-02-21T19:58:39"/>
    <x v="2"/>
    <x v="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x v="6"/>
    <x v="11"/>
    <n v="32"/>
    <n v="60.67"/>
    <x v="1736"/>
    <d v="2015-06-08T00:23:53"/>
    <x v="4"/>
    <x v="27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x v="5"/>
    <x v="27"/>
    <n v="107"/>
    <n v="39.380000000000003"/>
    <x v="1737"/>
    <d v="2016-05-14T00:00:00"/>
    <x v="1"/>
    <x v="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x v="6"/>
    <x v="11"/>
    <n v="131"/>
    <n v="41.42"/>
    <x v="1738"/>
    <d v="2014-10-01T04:00:00"/>
    <x v="2"/>
    <x v="1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x v="7"/>
    <x v="12"/>
    <n v="9"/>
    <n v="73.760000000000005"/>
    <x v="1739"/>
    <d v="2014-10-05T18:49:03"/>
    <x v="2"/>
    <x v="0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x v="6"/>
    <x v="19"/>
    <n v="20"/>
    <n v="58.95"/>
    <x v="1740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x v="2"/>
    <x v="3"/>
    <n v="14"/>
    <n v="63.65"/>
    <x v="1741"/>
    <d v="2015-12-15T12:10:00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x v="7"/>
    <x v="12"/>
    <n v="107"/>
    <n v="53.52"/>
    <x v="1742"/>
    <d v="2013-01-26T05:09:34"/>
    <x v="3"/>
    <x v="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x v="6"/>
    <x v="19"/>
    <n v="131"/>
    <n v="112.14"/>
    <x v="1743"/>
    <d v="2014-07-15T05:00:00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x v="7"/>
    <x v="15"/>
    <n v="117"/>
    <n v="58.63"/>
    <x v="1744"/>
    <d v="2012-05-19T03:00:00"/>
    <x v="3"/>
    <x v="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x v="7"/>
    <x v="15"/>
    <n v="117"/>
    <n v="75.48"/>
    <x v="1745"/>
    <d v="2011-12-06T02:02:29"/>
    <x v="6"/>
    <x v="0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x v="7"/>
    <x v="15"/>
    <n v="117"/>
    <n v="61.58"/>
    <x v="1746"/>
    <d v="2012-11-26T04:59:00"/>
    <x v="3"/>
    <x v="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x v="2"/>
    <x v="36"/>
    <n v="42"/>
    <n v="83.43"/>
    <x v="1747"/>
    <d v="2015-03-01T15:21:16"/>
    <x v="4"/>
    <x v="0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x v="6"/>
    <x v="19"/>
    <n v="117"/>
    <n v="41.7"/>
    <x v="1748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x v="7"/>
    <x v="25"/>
    <n v="156"/>
    <n v="38.880000000000003"/>
    <x v="1749"/>
    <d v="2012-09-21T04:46:47"/>
    <x v="3"/>
    <x v="0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x v="6"/>
    <x v="11"/>
    <n v="106"/>
    <n v="34.79"/>
    <x v="1750"/>
    <d v="2013-11-02T20:49:27"/>
    <x v="0"/>
    <x v="1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x v="5"/>
    <x v="27"/>
    <n v="116"/>
    <n v="116.25"/>
    <x v="1751"/>
    <d v="2012-07-15T14:00:04"/>
    <x v="3"/>
    <x v="0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x v="7"/>
    <x v="12"/>
    <n v="116"/>
    <n v="31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x v="6"/>
    <x v="11"/>
    <n v="116"/>
    <n v="80.03"/>
    <x v="1753"/>
    <d v="2016-01-27T01:00:00"/>
    <x v="1"/>
    <x v="37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x v="0"/>
    <x v="1"/>
    <n v="46"/>
    <n v="20.34"/>
    <x v="1754"/>
    <d v="2016-02-03T12:33:09"/>
    <x v="1"/>
    <x v="0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x v="7"/>
    <x v="12"/>
    <n v="116"/>
    <n v="36.11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x v="6"/>
    <x v="11"/>
    <n v="110"/>
    <n v="51.22"/>
    <x v="1756"/>
    <d v="2014-12-17T02:51:29"/>
    <x v="2"/>
    <x v="1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x v="6"/>
    <x v="11"/>
    <n v="7"/>
    <n v="383.33"/>
    <x v="1757"/>
    <d v="2016-12-26T00:15:09"/>
    <x v="1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x v="6"/>
    <x v="11"/>
    <n v="115"/>
    <n v="79.31"/>
    <x v="1758"/>
    <d v="2012-02-14T17:31:08"/>
    <x v="3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x v="3"/>
    <x v="5"/>
    <n v="460"/>
    <n v="11.67"/>
    <x v="1759"/>
    <d v="2017-01-24T15:32:48"/>
    <x v="5"/>
    <x v="0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x v="7"/>
    <x v="13"/>
    <n v="115"/>
    <n v="31.05"/>
    <x v="1760"/>
    <d v="2015-05-17T15:31:17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x v="0"/>
    <x v="1"/>
    <n v="46"/>
    <n v="164"/>
    <x v="1761"/>
    <d v="2017-01-23T04:59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x v="1"/>
    <x v="32"/>
    <n v="23"/>
    <n v="65.459999999999994"/>
    <x v="1762"/>
    <d v="2014-07-09T12:34:56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x v="6"/>
    <x v="11"/>
    <n v="15"/>
    <n v="57.25"/>
    <x v="1763"/>
    <d v="2014-06-26T23:02:02"/>
    <x v="2"/>
    <x v="1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x v="6"/>
    <x v="11"/>
    <n v="114"/>
    <n v="87.96"/>
    <x v="1764"/>
    <d v="2014-12-31T07:00:00"/>
    <x v="2"/>
    <x v="3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x v="2"/>
    <x v="3"/>
    <n v="46"/>
    <n v="58.62"/>
    <x v="1765"/>
    <d v="2014-08-03T15:48:04"/>
    <x v="2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x v="7"/>
    <x v="15"/>
    <n v="152"/>
    <n v="40.75"/>
    <x v="1766"/>
    <d v="2014-09-11T10:24:14"/>
    <x v="2"/>
    <x v="0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x v="0"/>
    <x v="4"/>
    <n v="114"/>
    <n v="36.770000000000003"/>
    <x v="1767"/>
    <d v="2016-12-02T06:09:26"/>
    <x v="1"/>
    <x v="0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x v="5"/>
    <x v="27"/>
    <n v="114"/>
    <n v="35.47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x v="7"/>
    <x v="12"/>
    <n v="113"/>
    <n v="51.48"/>
    <x v="1769"/>
    <d v="2012-02-13T03:35:14"/>
    <x v="6"/>
    <x v="0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x v="6"/>
    <x v="11"/>
    <n v="113"/>
    <n v="39.6"/>
    <x v="1770"/>
    <d v="2015-03-16T21:00:00"/>
    <x v="4"/>
    <x v="42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x v="0"/>
    <x v="1"/>
    <n v="15"/>
    <n v="80.319999999999993"/>
    <x v="1771"/>
    <d v="2017-02-28T18:54:42"/>
    <x v="1"/>
    <x v="0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x v="6"/>
    <x v="11"/>
    <n v="112"/>
    <n v="31.62"/>
    <x v="1772"/>
    <d v="2014-07-02T04:00:00"/>
    <x v="2"/>
    <x v="2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x v="5"/>
    <x v="27"/>
    <n v="124"/>
    <n v="69.72"/>
    <x v="1773"/>
    <d v="2012-05-28T06:30:57"/>
    <x v="3"/>
    <x v="0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x v="7"/>
    <x v="15"/>
    <n v="112"/>
    <n v="43.73"/>
    <x v="1774"/>
    <d v="2011-07-01T19:05:20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x v="5"/>
    <x v="10"/>
    <n v="45"/>
    <n v="185.83"/>
    <x v="1775"/>
    <d v="2015-09-19T03:50:17"/>
    <x v="4"/>
    <x v="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x v="7"/>
    <x v="12"/>
    <n v="111"/>
    <n v="51.67"/>
    <x v="1776"/>
    <d v="2015-09-30T19:29:00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x v="7"/>
    <x v="15"/>
    <n v="148"/>
    <n v="63.49"/>
    <x v="1777"/>
    <d v="2012-04-27T22:00:00"/>
    <x v="3"/>
    <x v="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x v="6"/>
    <x v="11"/>
    <n v="111"/>
    <n v="110.75"/>
    <x v="1778"/>
    <d v="2016-06-01T21:42:00"/>
    <x v="1"/>
    <x v="35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x v="6"/>
    <x v="11"/>
    <n v="100"/>
    <n v="110.5"/>
    <x v="1779"/>
    <d v="2014-08-17T15:35:24"/>
    <x v="2"/>
    <x v="27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x v="6"/>
    <x v="11"/>
    <n v="126"/>
    <n v="147.33000000000001"/>
    <x v="1780"/>
    <d v="2016-05-10T11:17:00"/>
    <x v="1"/>
    <x v="47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x v="7"/>
    <x v="22"/>
    <n v="110"/>
    <n v="26.55"/>
    <x v="1781"/>
    <d v="2014-08-14T18:11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x v="6"/>
    <x v="11"/>
    <n v="110"/>
    <n v="73.400000000000006"/>
    <x v="1782"/>
    <d v="2014-07-01T04:59:00"/>
    <x v="2"/>
    <x v="1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x v="5"/>
    <x v="10"/>
    <n v="6"/>
    <n v="220"/>
    <x v="1783"/>
    <d v="2016-08-18T21:52:19"/>
    <x v="1"/>
    <x v="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x v="1"/>
    <x v="2"/>
    <n v="137"/>
    <n v="30.96"/>
    <x v="1784"/>
    <d v="2014-05-10T03:59:00"/>
    <x v="2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7"/>
    <x v="14"/>
    <n v="34"/>
    <n v="137.25"/>
    <x v="1785"/>
    <d v="2014-06-27T22:04:24"/>
    <x v="2"/>
    <x v="0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x v="5"/>
    <x v="27"/>
    <n v="220"/>
    <n v="46.7"/>
    <x v="1786"/>
    <d v="2011-02-26T00:37:10"/>
    <x v="6"/>
    <x v="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x v="6"/>
    <x v="11"/>
    <n v="110"/>
    <n v="52.21"/>
    <x v="1787"/>
    <d v="2016-02-05T22:00:00"/>
    <x v="1"/>
    <x v="26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x v="7"/>
    <x v="13"/>
    <n v="110"/>
    <n v="43.82"/>
    <x v="1788"/>
    <d v="2015-09-24T20:38:02"/>
    <x v="4"/>
    <x v="0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x v="6"/>
    <x v="11"/>
    <n v="110"/>
    <n v="199.18"/>
    <x v="1789"/>
    <d v="2015-06-01T03:59:00"/>
    <x v="4"/>
    <x v="48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x v="2"/>
    <x v="3"/>
    <n v="14"/>
    <n v="58.97"/>
    <x v="1790"/>
    <d v="2016-02-04T07:50:33"/>
    <x v="4"/>
    <x v="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x v="6"/>
    <x v="11"/>
    <n v="115"/>
    <n v="39.67"/>
    <x v="1791"/>
    <d v="2013-08-18T15:00:00"/>
    <x v="0"/>
    <x v="34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x v="7"/>
    <x v="13"/>
    <n v="145"/>
    <n v="35.74"/>
    <x v="1792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x v="2"/>
    <x v="3"/>
    <n v="109"/>
    <n v="63.97"/>
    <x v="1793"/>
    <d v="2017-01-07T21:00:00"/>
    <x v="1"/>
    <x v="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x v="6"/>
    <x v="11"/>
    <n v="109"/>
    <n v="30.15"/>
    <x v="1794"/>
    <d v="2014-07-30T22:41:41"/>
    <x v="2"/>
    <x v="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x v="6"/>
    <x v="11"/>
    <n v="144"/>
    <n v="45.98"/>
    <x v="1795"/>
    <d v="2015-11-22T22:00:00"/>
    <x v="4"/>
    <x v="1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x v="6"/>
    <x v="11"/>
    <n v="108"/>
    <n v="72"/>
    <x v="1796"/>
    <d v="2016-05-10T11:10:48"/>
    <x v="1"/>
    <x v="15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x v="5"/>
    <x v="16"/>
    <n v="108"/>
    <n v="56.82"/>
    <x v="1797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x v="2"/>
    <x v="3"/>
    <n v="20"/>
    <n v="55.28"/>
    <x v="1798"/>
    <d v="2014-08-03T11:39:39"/>
    <x v="2"/>
    <x v="0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x v="6"/>
    <x v="11"/>
    <n v="108"/>
    <n v="113.42"/>
    <x v="1799"/>
    <d v="2015-07-10T07:00:00"/>
    <x v="4"/>
    <x v="5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x v="7"/>
    <x v="12"/>
    <n v="108"/>
    <n v="37.15"/>
    <x v="1800"/>
    <d v="2014-11-12T18:03:13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x v="3"/>
    <x v="18"/>
    <n v="18"/>
    <n v="74.209999999999994"/>
    <x v="1801"/>
    <d v="2014-10-04T03:30:00"/>
    <x v="2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x v="6"/>
    <x v="11"/>
    <n v="108"/>
    <n v="89.67"/>
    <x v="1802"/>
    <d v="2015-08-12T05:32:39"/>
    <x v="4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x v="7"/>
    <x v="15"/>
    <n v="134"/>
    <n v="39.82"/>
    <x v="1803"/>
    <d v="2010-04-18T06:59:00"/>
    <x v="7"/>
    <x v="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x v="7"/>
    <x v="25"/>
    <n v="107"/>
    <n v="61.34"/>
    <x v="1804"/>
    <d v="2012-05-28T15:43:13"/>
    <x v="3"/>
    <x v="0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x v="7"/>
    <x v="15"/>
    <n v="107"/>
    <n v="46.63"/>
    <x v="1805"/>
    <d v="2012-04-18T16:44:36"/>
    <x v="3"/>
    <x v="0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x v="6"/>
    <x v="11"/>
    <n v="107"/>
    <n v="107.25"/>
    <x v="1806"/>
    <d v="2015-10-24T03:59:00"/>
    <x v="4"/>
    <x v="22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x v="7"/>
    <x v="12"/>
    <n v="107"/>
    <n v="36.97"/>
    <x v="1807"/>
    <d v="2012-10-28T05:00:00"/>
    <x v="3"/>
    <x v="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x v="7"/>
    <x v="22"/>
    <n v="143"/>
    <n v="44.65"/>
    <x v="1808"/>
    <d v="2012-04-05T18:00:20"/>
    <x v="3"/>
    <x v="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x v="6"/>
    <x v="11"/>
    <n v="107"/>
    <n v="31.97"/>
    <x v="1809"/>
    <d v="2014-07-06T10:08: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x v="0"/>
    <x v="1"/>
    <n v="107"/>
    <n v="125.94"/>
    <x v="1810"/>
    <d v="2016-03-17T17:25:49"/>
    <x v="1"/>
    <x v="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x v="6"/>
    <x v="11"/>
    <n v="102"/>
    <n v="164.62"/>
    <x v="1811"/>
    <d v="2016-03-05T01:00:00"/>
    <x v="1"/>
    <x v="35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x v="6"/>
    <x v="11"/>
    <n v="143"/>
    <n v="164.62"/>
    <x v="1812"/>
    <d v="2015-07-10T21:00:00"/>
    <x v="4"/>
    <x v="5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x v="5"/>
    <x v="16"/>
    <n v="107"/>
    <n v="21.76"/>
    <x v="1813"/>
    <d v="2015-09-27T20:14:00"/>
    <x v="4"/>
    <x v="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x v="7"/>
    <x v="12"/>
    <n v="107"/>
    <n v="48.45"/>
    <x v="1814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x v="5"/>
    <x v="10"/>
    <n v="15"/>
    <n v="163.85"/>
    <x v="1815"/>
    <d v="2015-01-04T04:43:58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x v="7"/>
    <x v="12"/>
    <n v="107"/>
    <n v="54.62"/>
    <x v="1816"/>
    <d v="2011-08-15T01:00:0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x v="6"/>
    <x v="11"/>
    <n v="16"/>
    <n v="49.51"/>
    <x v="1817"/>
    <d v="2015-10-18T19:36:29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x v="6"/>
    <x v="11"/>
    <n v="106"/>
    <n v="51.85"/>
    <x v="1818"/>
    <d v="2017-02-22T13:25:52"/>
    <x v="5"/>
    <x v="1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x v="6"/>
    <x v="11"/>
    <n v="101"/>
    <n v="78.52"/>
    <x v="1819"/>
    <d v="2016-06-14T21:43:00"/>
    <x v="1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x v="2"/>
    <x v="38"/>
    <n v="49"/>
    <n v="132.19"/>
    <x v="1820"/>
    <d v="2014-10-01T03:59:00"/>
    <x v="2"/>
    <x v="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x v="6"/>
    <x v="11"/>
    <n v="7"/>
    <n v="75.459999999999994"/>
    <x v="1821"/>
    <d v="2015-06-11T18:24:44"/>
    <x v="4"/>
    <x v="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x v="3"/>
    <x v="18"/>
    <n v="2"/>
    <n v="21.34"/>
    <x v="1822"/>
    <d v="2014-02-03T11:41:32"/>
    <x v="2"/>
    <x v="0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x v="7"/>
    <x v="15"/>
    <n v="211"/>
    <n v="95.93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x v="6"/>
    <x v="11"/>
    <n v="106"/>
    <n v="60.29"/>
    <x v="1824"/>
    <d v="2015-07-01T06:59:00"/>
    <x v="4"/>
    <x v="49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x v="6"/>
    <x v="11"/>
    <n v="105"/>
    <n v="123.94"/>
    <x v="1825"/>
    <d v="2016-12-05T01:00:00"/>
    <x v="1"/>
    <x v="24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x v="6"/>
    <x v="9"/>
    <n v="0"/>
    <n v="420.6"/>
    <x v="1826"/>
    <d v="2015-09-20T04:21:31"/>
    <x v="4"/>
    <x v="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x v="6"/>
    <x v="11"/>
    <n v="105"/>
    <n v="28.41"/>
    <x v="1827"/>
    <d v="2014-10-15T12:52:02"/>
    <x v="2"/>
    <x v="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x v="6"/>
    <x v="11"/>
    <n v="140"/>
    <n v="61.82"/>
    <x v="1828"/>
    <d v="2015-04-01T03:59:00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x v="7"/>
    <x v="15"/>
    <n v="105"/>
    <n v="42.02"/>
    <x v="1829"/>
    <d v="2013-07-11T20:01:4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x v="0"/>
    <x v="4"/>
    <n v="11"/>
    <n v="91.3"/>
    <x v="1830"/>
    <d v="2014-11-08T21:13:23"/>
    <x v="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x v="7"/>
    <x v="25"/>
    <n v="105"/>
    <n v="150"/>
    <x v="1831"/>
    <d v="2010-01-01T06:00:00"/>
    <x v="8"/>
    <x v="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x v="6"/>
    <x v="11"/>
    <n v="105"/>
    <n v="51.22"/>
    <x v="1832"/>
    <d v="2014-12-03T15:28:26"/>
    <x v="2"/>
    <x v="1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x v="6"/>
    <x v="11"/>
    <n v="300"/>
    <n v="53.85"/>
    <x v="1833"/>
    <d v="2014-07-04T03:24:46"/>
    <x v="2"/>
    <x v="37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x v="7"/>
    <x v="12"/>
    <n v="107"/>
    <n v="27.94"/>
    <x v="1834"/>
    <d v="2012-05-05T19:15:28"/>
    <x v="3"/>
    <x v="0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x v="6"/>
    <x v="11"/>
    <n v="105"/>
    <n v="55.13"/>
    <x v="1835"/>
    <d v="2015-01-23T12:11:23"/>
    <x v="2"/>
    <x v="1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x v="6"/>
    <x v="11"/>
    <n v="105"/>
    <n v="63.42"/>
    <x v="1836"/>
    <d v="2016-04-28T16:20:32"/>
    <x v="1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x v="6"/>
    <x v="11"/>
    <n v="104"/>
    <n v="39.380000000000003"/>
    <x v="1837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x v="6"/>
    <x v="11"/>
    <n v="116"/>
    <n v="59.6"/>
    <x v="1838"/>
    <d v="2015-03-28T14:38:04"/>
    <x v="4"/>
    <x v="12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x v="1"/>
    <x v="39"/>
    <n v="10"/>
    <n v="63.1"/>
    <x v="1839"/>
    <d v="2014-03-18T15:55:30"/>
    <x v="2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x v="5"/>
    <x v="27"/>
    <n v="173"/>
    <n v="86.67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x v="7"/>
    <x v="15"/>
    <n v="104"/>
    <n v="46.13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x v="6"/>
    <x v="11"/>
    <n v="115"/>
    <n v="53.23"/>
    <x v="1842"/>
    <d v="2015-05-17T03:00:00"/>
    <x v="4"/>
    <x v="4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x v="1"/>
    <x v="17"/>
    <n v="104"/>
    <n v="42.35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x v="6"/>
    <x v="11"/>
    <n v="104"/>
    <n v="54.55"/>
    <x v="1844"/>
    <d v="2015-08-26T23:00:00"/>
    <x v="4"/>
    <x v="2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x v="4"/>
    <x v="29"/>
    <n v="21"/>
    <n v="82.82"/>
    <x v="1845"/>
    <d v="2014-07-06T05:08:50"/>
    <x v="2"/>
    <x v="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x v="5"/>
    <x v="21"/>
    <n v="28"/>
    <n v="55.95"/>
    <x v="1846"/>
    <d v="2015-04-13T17:17:52"/>
    <x v="4"/>
    <x v="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x v="6"/>
    <x v="19"/>
    <n v="59"/>
    <n v="53.08"/>
    <x v="1847"/>
    <d v="2015-02-12T14:15:42"/>
    <x v="4"/>
    <x v="0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x v="7"/>
    <x v="12"/>
    <n v="103"/>
    <n v="50.37"/>
    <x v="1848"/>
    <d v="2011-10-12T23:57:59"/>
    <x v="6"/>
    <x v="0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x v="5"/>
    <x v="8"/>
    <n v="207"/>
    <n v="43.02"/>
    <x v="1849"/>
    <d v="2014-05-19T02:49:19"/>
    <x v="2"/>
    <x v="0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x v="6"/>
    <x v="11"/>
    <n v="103"/>
    <n v="44.85"/>
    <x v="1850"/>
    <d v="2015-10-02T18:00:00"/>
    <x v="4"/>
    <x v="18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x v="6"/>
    <x v="11"/>
    <n v="103"/>
    <n v="68.67"/>
    <x v="1851"/>
    <d v="2015-06-01T05:00:00"/>
    <x v="4"/>
    <x v="12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x v="6"/>
    <x v="11"/>
    <n v="103"/>
    <n v="57.22"/>
    <x v="1852"/>
    <d v="2015-08-09T16:00:00"/>
    <x v="4"/>
    <x v="26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x v="6"/>
    <x v="19"/>
    <n v="53"/>
    <n v="44.76"/>
    <x v="1853"/>
    <d v="2016-02-02T14:58:48"/>
    <x v="1"/>
    <x v="0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x v="7"/>
    <x v="15"/>
    <n v="137"/>
    <n v="89.42"/>
    <x v="1854"/>
    <d v="2012-03-11T04:59:00"/>
    <x v="3"/>
    <x v="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x v="6"/>
    <x v="11"/>
    <n v="103"/>
    <n v="70.86"/>
    <x v="1855"/>
    <d v="2015-07-21T03:00:00"/>
    <x v="4"/>
    <x v="47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x v="6"/>
    <x v="11"/>
    <n v="103"/>
    <n v="40.29"/>
    <x v="1856"/>
    <d v="2015-02-28T17:00:00"/>
    <x v="4"/>
    <x v="2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x v="0"/>
    <x v="4"/>
    <n v="2"/>
    <n v="39.479999999999997"/>
    <x v="1857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x v="7"/>
    <x v="15"/>
    <n v="205"/>
    <n v="45.62"/>
    <x v="1858"/>
    <d v="2016-10-01T17:19:42"/>
    <x v="1"/>
    <x v="0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x v="7"/>
    <x v="12"/>
    <n v="137"/>
    <n v="54"/>
    <x v="1859"/>
    <d v="2012-07-14T05:19:03"/>
    <x v="3"/>
    <x v="0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x v="6"/>
    <x v="11"/>
    <n v="103"/>
    <n v="34.75"/>
    <x v="1860"/>
    <d v="2017-01-06T13:05:05"/>
    <x v="1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x v="6"/>
    <x v="11"/>
    <n v="103"/>
    <n v="102.5"/>
    <x v="1861"/>
    <d v="2016-07-29T16:50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x v="6"/>
    <x v="11"/>
    <n v="103"/>
    <n v="73.209999999999994"/>
    <x v="1862"/>
    <d v="2016-09-09T04:00:00"/>
    <x v="1"/>
    <x v="18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x v="6"/>
    <x v="11"/>
    <n v="103"/>
    <n v="66.13"/>
    <x v="1863"/>
    <d v="2015-05-31T12:44:58"/>
    <x v="4"/>
    <x v="12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x v="6"/>
    <x v="11"/>
    <n v="102"/>
    <n v="52.49"/>
    <x v="1864"/>
    <d v="2016-06-03T21:00:00"/>
    <x v="1"/>
    <x v="15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x v="6"/>
    <x v="11"/>
    <n v="102"/>
    <n v="120.12"/>
    <x v="1865"/>
    <d v="2015-07-03T18:22:38"/>
    <x v="4"/>
    <x v="2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x v="6"/>
    <x v="11"/>
    <n v="102"/>
    <n v="88.74"/>
    <x v="1866"/>
    <d v="2014-11-06T05:59:00"/>
    <x v="2"/>
    <x v="15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x v="7"/>
    <x v="15"/>
    <n v="204"/>
    <n v="59.85"/>
    <x v="1867"/>
    <d v="2012-07-07T03:59:00"/>
    <x v="3"/>
    <x v="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x v="7"/>
    <x v="15"/>
    <n v="102"/>
    <n v="50.88"/>
    <x v="1868"/>
    <d v="2014-05-20T04:59:00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x v="6"/>
    <x v="19"/>
    <n v="102"/>
    <n v="75.37"/>
    <x v="1869"/>
    <d v="2016-07-24T23:00:00"/>
    <x v="1"/>
    <x v="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x v="6"/>
    <x v="11"/>
    <n v="102"/>
    <n v="32.270000000000003"/>
    <x v="1870"/>
    <d v="2015-06-20T13:59:35"/>
    <x v="4"/>
    <x v="2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x v="5"/>
    <x v="8"/>
    <n v="102"/>
    <n v="92.32"/>
    <x v="1871"/>
    <d v="2011-11-19T21:54:10"/>
    <x v="6"/>
    <x v="0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x v="6"/>
    <x v="11"/>
    <n v="14"/>
    <n v="78.08"/>
    <x v="1872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x v="6"/>
    <x v="11"/>
    <n v="102"/>
    <n v="106.84"/>
    <x v="1873"/>
    <d v="2016-06-04T17:42:46"/>
    <x v="1"/>
    <x v="1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x v="0"/>
    <x v="1"/>
    <n v="1"/>
    <n v="184.36"/>
    <x v="1874"/>
    <d v="2016-10-21T16:04:20"/>
    <x v="1"/>
    <x v="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x v="5"/>
    <x v="16"/>
    <n v="101"/>
    <n v="126.69"/>
    <x v="1875"/>
    <d v="2014-06-19T04:00:00"/>
    <x v="2"/>
    <x v="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x v="6"/>
    <x v="11"/>
    <n v="101"/>
    <n v="72.39"/>
    <x v="1876"/>
    <d v="2015-03-04T14:22:30"/>
    <x v="4"/>
    <x v="1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x v="7"/>
    <x v="15"/>
    <n v="101"/>
    <n v="38.94"/>
    <x v="1877"/>
    <d v="2014-01-29T08:13:47"/>
    <x v="0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x v="7"/>
    <x v="15"/>
    <n v="101"/>
    <n v="53.29"/>
    <x v="1878"/>
    <d v="2014-07-18T20:31:12"/>
    <x v="2"/>
    <x v="0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x v="6"/>
    <x v="11"/>
    <n v="101"/>
    <n v="53.29"/>
    <x v="1879"/>
    <d v="2014-07-30T23:00:00"/>
    <x v="2"/>
    <x v="5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x v="6"/>
    <x v="11"/>
    <n v="101"/>
    <n v="63.28"/>
    <x v="1880"/>
    <d v="2015-07-30T03:25:24"/>
    <x v="4"/>
    <x v="27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x v="1"/>
    <x v="31"/>
    <n v="1"/>
    <n v="673.33"/>
    <x v="1881"/>
    <d v="2015-09-11T18:22:49"/>
    <x v="4"/>
    <x v="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x v="6"/>
    <x v="11"/>
    <n v="101"/>
    <n v="65.16"/>
    <x v="1882"/>
    <d v="2016-12-31T16:59:00"/>
    <x v="1"/>
    <x v="35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x v="7"/>
    <x v="15"/>
    <n v="101"/>
    <n v="53.16"/>
    <x v="1883"/>
    <d v="2014-02-17T22:10:1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x v="6"/>
    <x v="11"/>
    <n v="101"/>
    <n v="96.19"/>
    <x v="1884"/>
    <d v="2014-08-01T10:01:50"/>
    <x v="2"/>
    <x v="1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x v="6"/>
    <x v="11"/>
    <n v="101"/>
    <n v="51.79"/>
    <x v="1885"/>
    <d v="2016-07-20T12:02:11"/>
    <x v="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x v="6"/>
    <x v="11"/>
    <n v="101"/>
    <n v="36.07"/>
    <x v="1886"/>
    <d v="2015-06-03T15:04:10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x v="7"/>
    <x v="22"/>
    <n v="101"/>
    <n v="100.75"/>
    <x v="1887"/>
    <d v="2011-04-26T06:59:00"/>
    <x v="6"/>
    <x v="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x v="7"/>
    <x v="12"/>
    <n v="101"/>
    <n v="91.59"/>
    <x v="1888"/>
    <d v="2012-08-16T03:07:25"/>
    <x v="3"/>
    <x v="0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x v="6"/>
    <x v="11"/>
    <n v="101"/>
    <n v="95.95"/>
    <x v="1889"/>
    <d v="2015-09-06T13:47:00"/>
    <x v="4"/>
    <x v="4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x v="6"/>
    <x v="11"/>
    <n v="101"/>
    <n v="61.06"/>
    <x v="1890"/>
    <d v="2016-10-20T04:55:00"/>
    <x v="1"/>
    <x v="18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x v="6"/>
    <x v="11"/>
    <n v="126"/>
    <n v="55.97"/>
    <x v="1891"/>
    <d v="2016-09-04T01:36:22"/>
    <x v="1"/>
    <x v="26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x v="7"/>
    <x v="22"/>
    <n v="101"/>
    <n v="26.15"/>
    <x v="1892"/>
    <d v="2016-08-01T13:03:34"/>
    <x v="1"/>
    <x v="0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x v="7"/>
    <x v="15"/>
    <n v="101"/>
    <n v="62.81"/>
    <x v="1893"/>
    <d v="2011-06-02T05:59:00"/>
    <x v="6"/>
    <x v="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x v="6"/>
    <x v="11"/>
    <n v="101"/>
    <n v="60.91"/>
    <x v="1894"/>
    <d v="2015-08-05T08:43:27"/>
    <x v="4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x v="7"/>
    <x v="12"/>
    <n v="100"/>
    <n v="52.82"/>
    <x v="1895"/>
    <d v="2014-05-28T04:59:0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x v="4"/>
    <x v="29"/>
    <n v="1"/>
    <n v="501.25"/>
    <x v="1896"/>
    <d v="2017-02-05T16:44:00"/>
    <x v="1"/>
    <x v="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x v="1"/>
    <x v="17"/>
    <n v="100"/>
    <n v="45.57"/>
    <x v="1897"/>
    <d v="2014-08-10T20:19:26"/>
    <x v="2"/>
    <x v="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x v="6"/>
    <x v="11"/>
    <n v="100"/>
    <n v="66.83"/>
    <x v="1898"/>
    <d v="2015-07-18T16:00:00"/>
    <x v="4"/>
    <x v="5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x v="6"/>
    <x v="19"/>
    <n v="100"/>
    <n v="143.21"/>
    <x v="1899"/>
    <d v="2015-04-09T04:00:00"/>
    <x v="4"/>
    <x v="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x v="5"/>
    <x v="16"/>
    <n v="100"/>
    <n v="80.16"/>
    <x v="1900"/>
    <d v="2015-09-13T18:11:52"/>
    <x v="4"/>
    <x v="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x v="6"/>
    <x v="11"/>
    <n v="100"/>
    <n v="117.88"/>
    <x v="1901"/>
    <d v="2016-05-16T10:26:05"/>
    <x v="1"/>
    <x v="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x v="6"/>
    <x v="11"/>
    <n v="133"/>
    <n v="38.5"/>
    <x v="1902"/>
    <d v="2012-01-18T23:00:00"/>
    <x v="6"/>
    <x v="23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x v="7"/>
    <x v="12"/>
    <n v="40"/>
    <n v="83.38"/>
    <x v="1903"/>
    <d v="2016-03-02T22:27:15"/>
    <x v="1"/>
    <x v="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x v="6"/>
    <x v="11"/>
    <n v="100"/>
    <n v="57.17"/>
    <x v="1904"/>
    <d v="2015-07-11T14:30:00"/>
    <x v="4"/>
    <x v="18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x v="7"/>
    <x v="15"/>
    <n v="100"/>
    <n v="66.69"/>
    <x v="1905"/>
    <d v="2012-01-28T04:04:19"/>
    <x v="6"/>
    <x v="0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x v="5"/>
    <x v="16"/>
    <n v="100"/>
    <n v="105.26"/>
    <x v="1906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x v="5"/>
    <x v="16"/>
    <n v="100"/>
    <n v="133.33000000000001"/>
    <x v="1907"/>
    <d v="2014-10-07T02:22:17"/>
    <x v="2"/>
    <x v="0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x v="7"/>
    <x v="13"/>
    <n v="100"/>
    <n v="285.70999999999998"/>
    <x v="1908"/>
    <d v="2013-11-16T05:39:33"/>
    <x v="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x v="7"/>
    <x v="12"/>
    <n v="100"/>
    <n v="42.55"/>
    <x v="1909"/>
    <d v="2012-11-10T18:57:49"/>
    <x v="3"/>
    <x v="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x v="7"/>
    <x v="12"/>
    <n v="100"/>
    <n v="250"/>
    <x v="1910"/>
    <d v="2015-10-10T22:28:04"/>
    <x v="4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x v="6"/>
    <x v="11"/>
    <n v="100"/>
    <n v="133.33000000000001"/>
    <x v="1911"/>
    <d v="2014-12-10T20:49:12"/>
    <x v="2"/>
    <x v="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x v="6"/>
    <x v="11"/>
    <n v="100"/>
    <n v="117.65"/>
    <x v="1912"/>
    <d v="2015-06-25T11:05:24"/>
    <x v="4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x v="6"/>
    <x v="11"/>
    <n v="100"/>
    <n v="95.24"/>
    <x v="1913"/>
    <d v="2014-08-18T17:32:33"/>
    <x v="2"/>
    <x v="1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x v="6"/>
    <x v="11"/>
    <n v="100"/>
    <n v="64.52"/>
    <x v="1914"/>
    <d v="2015-10-23T12:43:56"/>
    <x v="4"/>
    <x v="32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x v="6"/>
    <x v="11"/>
    <n v="100"/>
    <n v="68.97"/>
    <x v="1915"/>
    <d v="2016-05-21T03:59:00"/>
    <x v="1"/>
    <x v="5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x v="6"/>
    <x v="19"/>
    <n v="100"/>
    <n v="100"/>
    <x v="1916"/>
    <d v="2015-06-13T22:20:10"/>
    <x v="4"/>
    <x v="0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x v="7"/>
    <x v="15"/>
    <n v="133"/>
    <n v="86.96"/>
    <x v="1917"/>
    <d v="2014-09-15T04:28:06"/>
    <x v="2"/>
    <x v="0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x v="6"/>
    <x v="19"/>
    <n v="133"/>
    <n v="36.36"/>
    <x v="1918"/>
    <d v="2014-07-13T10:58:33"/>
    <x v="2"/>
    <x v="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x v="7"/>
    <x v="13"/>
    <n v="133"/>
    <n v="27.3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x v="2"/>
    <x v="3"/>
    <n v="40"/>
    <n v="60.24"/>
    <x v="1920"/>
    <d v="2015-01-31T03:25:0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x v="7"/>
    <x v="33"/>
    <n v="7"/>
    <n v="82.58"/>
    <x v="1921"/>
    <d v="2012-05-05T03:20:19"/>
    <x v="3"/>
    <x v="0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x v="0"/>
    <x v="4"/>
    <n v="131"/>
    <n v="26.59"/>
    <x v="1922"/>
    <d v="2016-12-30T17:50:16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x v="7"/>
    <x v="14"/>
    <n v="8"/>
    <n v="115.71"/>
    <x v="1923"/>
    <d v="2015-05-01T22:02:41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x v="6"/>
    <x v="11"/>
    <n v="112"/>
    <n v="65.17"/>
    <x v="1924"/>
    <d v="2016-06-23T18:47:00"/>
    <x v="1"/>
    <x v="13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x v="6"/>
    <x v="11"/>
    <n v="130"/>
    <n v="38.24"/>
    <x v="1925"/>
    <d v="2014-11-02T11:29:35"/>
    <x v="2"/>
    <x v="1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x v="7"/>
    <x v="15"/>
    <n v="108"/>
    <n v="60.66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x v="5"/>
    <x v="16"/>
    <n v="155"/>
    <n v="102.11"/>
    <x v="1927"/>
    <d v="2014-08-17T12:22:24"/>
    <x v="2"/>
    <x v="0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x v="7"/>
    <x v="37"/>
    <n v="4"/>
    <n v="48.43"/>
    <x v="1928"/>
    <d v="2014-04-21T01:00:00"/>
    <x v="2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x v="7"/>
    <x v="22"/>
    <n v="113"/>
    <n v="39.18"/>
    <x v="1929"/>
    <d v="2012-06-04T15:45:30"/>
    <x v="3"/>
    <x v="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x v="6"/>
    <x v="9"/>
    <n v="128"/>
    <n v="51.89"/>
    <x v="1930"/>
    <d v="2015-10-06T16:30:47"/>
    <x v="4"/>
    <x v="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x v="6"/>
    <x v="11"/>
    <n v="128"/>
    <n v="34.25"/>
    <x v="1931"/>
    <d v="2014-06-21T20:31:20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x v="7"/>
    <x v="12"/>
    <n v="128"/>
    <n v="45.55"/>
    <x v="1932"/>
    <d v="2012-06-06T22:42:55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x v="5"/>
    <x v="23"/>
    <n v="10"/>
    <n v="73.459999999999994"/>
    <x v="1933"/>
    <d v="2009-10-12T20:59:00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x v="6"/>
    <x v="11"/>
    <n v="19"/>
    <n v="381.6"/>
    <x v="1934"/>
    <d v="2016-02-06T04:59:00"/>
    <x v="1"/>
    <x v="25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x v="0"/>
    <x v="24"/>
    <n v="8"/>
    <n v="65.41"/>
    <x v="1935"/>
    <d v="2014-11-10T21:34:49"/>
    <x v="2"/>
    <x v="0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x v="0"/>
    <x v="1"/>
    <n v="6"/>
    <n v="82.09"/>
    <x v="1936"/>
    <d v="2015-12-31T23:00:00"/>
    <x v="4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x v="0"/>
    <x v="4"/>
    <n v="188"/>
    <n v="35.549999999999997"/>
    <x v="1937"/>
    <d v="2015-10-23T11:00:00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x v="7"/>
    <x v="12"/>
    <n v="157"/>
    <n v="37.67"/>
    <x v="1938"/>
    <d v="2012-06-07T13:14:17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x v="2"/>
    <x v="3"/>
    <n v="6"/>
    <n v="98.79"/>
    <x v="1939"/>
    <d v="2015-01-19T18:14:58"/>
    <x v="2"/>
    <x v="0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x v="1"/>
    <x v="2"/>
    <n v="125"/>
    <n v="23.17"/>
    <x v="1940"/>
    <d v="2012-12-28T19:51:03"/>
    <x v="3"/>
    <x v="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x v="5"/>
    <x v="23"/>
    <n v="9"/>
    <n v="170.55"/>
    <x v="1941"/>
    <d v="2015-11-18T07:15:58"/>
    <x v="4"/>
    <x v="0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x v="6"/>
    <x v="11"/>
    <n v="125"/>
    <n v="36.08"/>
    <x v="1942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x v="0"/>
    <x v="4"/>
    <n v="187"/>
    <n v="37.46"/>
    <x v="1943"/>
    <d v="2016-10-16T01:00:00"/>
    <x v="1"/>
    <x v="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x v="6"/>
    <x v="11"/>
    <n v="187"/>
    <n v="20.12"/>
    <x v="1944"/>
    <d v="2015-12-05T00:00:00"/>
    <x v="4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x v="6"/>
    <x v="11"/>
    <n v="110"/>
    <n v="35.96"/>
    <x v="1945"/>
    <d v="2015-10-06T22:59:00"/>
    <x v="4"/>
    <x v="3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x v="5"/>
    <x v="21"/>
    <n v="2"/>
    <n v="311.17"/>
    <x v="1946"/>
    <d v="2016-10-20T05:28:13"/>
    <x v="1"/>
    <x v="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x v="6"/>
    <x v="9"/>
    <n v="107"/>
    <n v="45.54"/>
    <x v="1947"/>
    <d v="2015-09-16T17:56:11"/>
    <x v="4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x v="0"/>
    <x v="1"/>
    <n v="19"/>
    <n v="155.33000000000001"/>
    <x v="1948"/>
    <d v="2017-01-13T17:04:21"/>
    <x v="1"/>
    <x v="0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x v="6"/>
    <x v="11"/>
    <n v="9"/>
    <n v="60.06"/>
    <x v="1949"/>
    <d v="2015-08-19T04:06:16"/>
    <x v="4"/>
    <x v="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x v="7"/>
    <x v="15"/>
    <n v="109"/>
    <n v="132.86000000000001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x v="6"/>
    <x v="11"/>
    <n v="186"/>
    <n v="80.87"/>
    <x v="1951"/>
    <d v="2016-07-22T05:26:00"/>
    <x v="1"/>
    <x v="15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x v="6"/>
    <x v="11"/>
    <n v="186"/>
    <n v="41.22"/>
    <x v="1952"/>
    <d v="2014-09-09T12:35:46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x v="7"/>
    <x v="15"/>
    <n v="307"/>
    <n v="61.37"/>
    <x v="1953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x v="0"/>
    <x v="0"/>
    <n v="117"/>
    <n v="44.85"/>
    <x v="1954"/>
    <d v="2011-09-19T14:30:22"/>
    <x v="6"/>
    <x v="0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x v="6"/>
    <x v="11"/>
    <n v="141"/>
    <n v="67.959999999999994"/>
    <x v="1955"/>
    <d v="2015-04-03T13:49:48"/>
    <x v="4"/>
    <x v="26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x v="6"/>
    <x v="11"/>
    <n v="122"/>
    <n v="73.239999999999995"/>
    <x v="1956"/>
    <d v="2014-10-30T20:36:53"/>
    <x v="2"/>
    <x v="1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x v="5"/>
    <x v="23"/>
    <n v="6"/>
    <n v="87.14"/>
    <x v="1957"/>
    <d v="2012-10-10T16:08:09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x v="6"/>
    <x v="11"/>
    <n v="102"/>
    <n v="61"/>
    <x v="1958"/>
    <d v="2015-07-12T12:47:45"/>
    <x v="4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x v="6"/>
    <x v="9"/>
    <n v="15"/>
    <n v="140.54"/>
    <x v="1959"/>
    <d v="2014-10-20T14:56:15"/>
    <x v="2"/>
    <x v="0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x v="6"/>
    <x v="11"/>
    <n v="122"/>
    <n v="70.23"/>
    <x v="1960"/>
    <d v="2015-03-21T19:22:38"/>
    <x v="4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x v="4"/>
    <x v="29"/>
    <n v="12"/>
    <n v="96.05"/>
    <x v="1961"/>
    <d v="2017-02-24T05:51:40"/>
    <x v="5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x v="3"/>
    <x v="18"/>
    <n v="9"/>
    <n v="18.579999999999998"/>
    <x v="1962"/>
    <d v="2014-05-11T03:18:53"/>
    <x v="2"/>
    <x v="0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x v="6"/>
    <x v="11"/>
    <n v="121"/>
    <n v="140"/>
    <x v="1963"/>
    <d v="2014-09-12T21:55:49"/>
    <x v="2"/>
    <x v="2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x v="1"/>
    <x v="2"/>
    <n v="121"/>
    <n v="38.46"/>
    <x v="1964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x v="6"/>
    <x v="11"/>
    <n v="100"/>
    <n v="150.41999999999999"/>
    <x v="1965"/>
    <d v="2015-02-09T04:30:00"/>
    <x v="4"/>
    <x v="3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x v="3"/>
    <x v="18"/>
    <n v="7"/>
    <n v="81.95"/>
    <x v="1966"/>
    <d v="2014-04-13T18:18:15"/>
    <x v="2"/>
    <x v="0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x v="6"/>
    <x v="19"/>
    <n v="0"/>
    <n v="300"/>
    <x v="1967"/>
    <d v="2015-08-01T14:00:00"/>
    <x v="4"/>
    <x v="0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x v="7"/>
    <x v="15"/>
    <n v="100"/>
    <n v="94.74"/>
    <x v="1968"/>
    <d v="2012-03-03T15:39:25"/>
    <x v="3"/>
    <x v="0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x v="6"/>
    <x v="11"/>
    <n v="120"/>
    <n v="58.06"/>
    <x v="1969"/>
    <d v="2014-11-27T15:21:23"/>
    <x v="2"/>
    <x v="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x v="6"/>
    <x v="11"/>
    <n v="119"/>
    <n v="48.34"/>
    <x v="1970"/>
    <d v="2014-07-17T16:33:43"/>
    <x v="2"/>
    <x v="1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x v="6"/>
    <x v="11"/>
    <n v="16"/>
    <n v="89.4"/>
    <x v="1971"/>
    <d v="2015-05-09T21:14:18"/>
    <x v="4"/>
    <x v="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x v="5"/>
    <x v="21"/>
    <n v="5"/>
    <n v="119"/>
    <x v="1972"/>
    <d v="2014-08-03T02:59:56"/>
    <x v="2"/>
    <x v="0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x v="7"/>
    <x v="15"/>
    <n v="119"/>
    <n v="43.54"/>
    <x v="1973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x v="6"/>
    <x v="11"/>
    <n v="36"/>
    <n v="137.08000000000001"/>
    <x v="1974"/>
    <d v="2015-11-02T16:50:00"/>
    <x v="4"/>
    <x v="18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x v="0"/>
    <x v="1"/>
    <n v="15"/>
    <n v="59.2"/>
    <x v="1975"/>
    <d v="2016-10-06T15:15:32"/>
    <x v="1"/>
    <x v="0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x v="0"/>
    <x v="4"/>
    <n v="101"/>
    <n v="35.520000000000003"/>
    <x v="1976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x v="7"/>
    <x v="22"/>
    <n v="118"/>
    <n v="36.24"/>
    <x v="1977"/>
    <d v="2014-02-06T20:31:11"/>
    <x v="2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x v="7"/>
    <x v="15"/>
    <n v="118"/>
    <n v="443.75"/>
    <x v="1978"/>
    <d v="2011-11-02T08:00:00"/>
    <x v="6"/>
    <x v="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x v="7"/>
    <x v="12"/>
    <n v="148"/>
    <n v="50.66"/>
    <x v="1979"/>
    <d v="2015-10-27T04:59:00"/>
    <x v="4"/>
    <x v="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x v="7"/>
    <x v="14"/>
    <n v="44"/>
    <n v="253.14"/>
    <x v="1980"/>
    <d v="2017-04-09T11:49:54"/>
    <x v="5"/>
    <x v="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x v="4"/>
    <x v="40"/>
    <n v="10"/>
    <n v="53.55"/>
    <x v="1981"/>
    <d v="2015-03-19T18:15:30"/>
    <x v="4"/>
    <x v="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x v="6"/>
    <x v="11"/>
    <n v="118"/>
    <n v="67.92"/>
    <x v="1982"/>
    <d v="2016-12-17T08:00:00"/>
    <x v="1"/>
    <x v="18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x v="6"/>
    <x v="19"/>
    <n v="35"/>
    <n v="56.84"/>
    <x v="1983"/>
    <d v="2016-11-19T01:00:00"/>
    <x v="1"/>
    <x v="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x v="6"/>
    <x v="9"/>
    <n v="4"/>
    <n v="65.11"/>
    <x v="1984"/>
    <d v="2016-02-08T00:17:00"/>
    <x v="4"/>
    <x v="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x v="7"/>
    <x v="13"/>
    <n v="293"/>
    <n v="73.13"/>
    <x v="1985"/>
    <d v="2014-02-06T19:00:48"/>
    <x v="2"/>
    <x v="0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x v="1"/>
    <x v="39"/>
    <n v="22"/>
    <n v="35.729999999999997"/>
    <x v="1986"/>
    <d v="2012-07-14T23:42:48"/>
    <x v="3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x v="7"/>
    <x v="15"/>
    <n v="250"/>
    <n v="67.31"/>
    <x v="1987"/>
    <d v="2016-07-21T00:13:06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x v="0"/>
    <x v="1"/>
    <n v="2"/>
    <n v="116.53"/>
    <x v="1988"/>
    <d v="2016-10-14T15:25:34"/>
    <x v="1"/>
    <x v="0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x v="6"/>
    <x v="11"/>
    <n v="24"/>
    <n v="45.84"/>
    <x v="1989"/>
    <d v="2014-10-26T18:29:26"/>
    <x v="2"/>
    <x v="2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x v="6"/>
    <x v="9"/>
    <n v="11"/>
    <n v="217.38"/>
    <x v="1990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x v="7"/>
    <x v="20"/>
    <n v="144"/>
    <n v="22.74"/>
    <x v="1991"/>
    <d v="2015-04-15T22:59:00"/>
    <x v="4"/>
    <x v="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x v="5"/>
    <x v="27"/>
    <n v="115"/>
    <n v="50.59"/>
    <x v="1992"/>
    <d v="2010-08-01T03:00:00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x v="6"/>
    <x v="9"/>
    <n v="17"/>
    <n v="40.83"/>
    <x v="1993"/>
    <d v="2016-10-07T14:00:00"/>
    <x v="1"/>
    <x v="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x v="6"/>
    <x v="11"/>
    <n v="114"/>
    <n v="74.349999999999994"/>
    <x v="1994"/>
    <d v="2015-08-07T17:00:00"/>
    <x v="4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x v="2"/>
    <x v="3"/>
    <n v="7"/>
    <n v="213.38"/>
    <x v="1995"/>
    <d v="2015-04-01T01:01:30"/>
    <x v="4"/>
    <x v="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x v="0"/>
    <x v="24"/>
    <n v="171"/>
    <n v="60.96"/>
    <x v="1996"/>
    <d v="2015-11-09T14:32:00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x v="0"/>
    <x v="1"/>
    <n v="4"/>
    <n v="41.59"/>
    <x v="1997"/>
    <d v="2015-05-29T16:17:15"/>
    <x v="4"/>
    <x v="0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x v="6"/>
    <x v="11"/>
    <n v="100"/>
    <n v="37.78"/>
    <x v="1998"/>
    <d v="2014-10-26T00:43:00"/>
    <x v="2"/>
    <x v="7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x v="5"/>
    <x v="27"/>
    <n v="131"/>
    <n v="65.38"/>
    <x v="1999"/>
    <d v="2013-11-14T05:59:00"/>
    <x v="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x v="4"/>
    <x v="29"/>
    <n v="28"/>
    <n v="84.9"/>
    <x v="2000"/>
    <d v="2014-11-22T05:59:00"/>
    <x v="2"/>
    <x v="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x v="6"/>
    <x v="11"/>
    <n v="16"/>
    <n v="188.56"/>
    <x v="2001"/>
    <d v="2015-07-19T05:23:11"/>
    <x v="4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x v="2"/>
    <x v="3"/>
    <n v="48"/>
    <n v="94.28"/>
    <x v="2002"/>
    <d v="2015-06-27T21:59:00"/>
    <x v="4"/>
    <x v="0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x v="7"/>
    <x v="37"/>
    <n v="14"/>
    <n v="44.5"/>
    <x v="2003"/>
    <d v="2011-07-08T21:00:00"/>
    <x v="6"/>
    <x v="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x v="6"/>
    <x v="11"/>
    <n v="102"/>
    <n v="40.24"/>
    <x v="2004"/>
    <d v="2016-05-28T21:44:00"/>
    <x v="1"/>
    <x v="3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x v="6"/>
    <x v="11"/>
    <n v="109"/>
    <n v="34.409999999999997"/>
    <x v="2005"/>
    <d v="2016-06-02T22:00:00"/>
    <x v="1"/>
    <x v="4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x v="0"/>
    <x v="1"/>
    <n v="112"/>
    <n v="35.130000000000003"/>
    <x v="2006"/>
    <d v="2014-12-19T01:53:04"/>
    <x v="2"/>
    <x v="0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x v="6"/>
    <x v="11"/>
    <n v="211"/>
    <n v="29.07"/>
    <x v="2007"/>
    <d v="2015-05-08T20:05:00"/>
    <x v="4"/>
    <x v="3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x v="0"/>
    <x v="1"/>
    <n v="17"/>
    <n v="52.41"/>
    <x v="2008"/>
    <d v="2016-09-28T22:24:55"/>
    <x v="1"/>
    <x v="0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x v="2"/>
    <x v="3"/>
    <n v="111"/>
    <n v="38.86"/>
    <x v="2009"/>
    <d v="2014-07-24T18:51:44"/>
    <x v="2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x v="6"/>
    <x v="11"/>
    <n v="101"/>
    <n v="45.11"/>
    <x v="2010"/>
    <d v="2017-01-18T12:01:58"/>
    <x v="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x v="6"/>
    <x v="11"/>
    <n v="111"/>
    <n v="47.66"/>
    <x v="2011"/>
    <d v="2016-02-11T22:59:00"/>
    <x v="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x v="5"/>
    <x v="16"/>
    <n v="167"/>
    <n v="59.46"/>
    <x v="2012"/>
    <d v="2015-04-28T00:00:00"/>
    <x v="4"/>
    <x v="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x v="7"/>
    <x v="12"/>
    <n v="111"/>
    <n v="43.71"/>
    <x v="2013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x v="6"/>
    <x v="11"/>
    <n v="111"/>
    <n v="83.05"/>
    <x v="2014"/>
    <d v="2015-06-21T17:32:46"/>
    <x v="4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x v="6"/>
    <x v="11"/>
    <n v="101"/>
    <n v="55.33"/>
    <x v="2015"/>
    <d v="2016-02-02T16:38:00"/>
    <x v="1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x v="0"/>
    <x v="24"/>
    <n v="111"/>
    <n v="92.22"/>
    <x v="2016"/>
    <d v="2016-02-10T22:13:36"/>
    <x v="1"/>
    <x v="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x v="1"/>
    <x v="35"/>
    <n v="41"/>
    <n v="31.85"/>
    <x v="2017"/>
    <d v="2013-12-26T23:54:54"/>
    <x v="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x v="1"/>
    <x v="39"/>
    <n v="8"/>
    <n v="45.97"/>
    <x v="2018"/>
    <d v="2015-06-12T07:07:56"/>
    <x v="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x v="7"/>
    <x v="12"/>
    <n v="110"/>
    <n v="31.83"/>
    <x v="2019"/>
    <d v="2013-10-11T00:00:00"/>
    <x v="0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x v="5"/>
    <x v="27"/>
    <n v="127"/>
    <n v="40.270000000000003"/>
    <x v="2020"/>
    <d v="2014-04-25T18:38:13"/>
    <x v="2"/>
    <x v="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x v="6"/>
    <x v="11"/>
    <n v="110"/>
    <n v="50.02"/>
    <x v="2021"/>
    <d v="2014-10-02T14:21:00"/>
    <x v="2"/>
    <x v="1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x v="6"/>
    <x v="11"/>
    <n v="110"/>
    <n v="91.67"/>
    <x v="2022"/>
    <d v="2015-02-26T00:35:10"/>
    <x v="4"/>
    <x v="5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x v="6"/>
    <x v="11"/>
    <n v="103"/>
    <n v="23.87"/>
    <x v="2023"/>
    <d v="2016-12-01T17:39:42"/>
    <x v="1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x v="2"/>
    <x v="3"/>
    <n v="5"/>
    <n v="109.07"/>
    <x v="2024"/>
    <d v="2015-02-05T16:11:18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x v="6"/>
    <x v="11"/>
    <n v="109"/>
    <n v="41.92"/>
    <x v="2025"/>
    <d v="2015-07-07T17:30:33"/>
    <x v="4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x v="3"/>
    <x v="18"/>
    <n v="5"/>
    <n v="29.04"/>
    <x v="2026"/>
    <d v="2016-11-03T18:00:08"/>
    <x v="1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x v="6"/>
    <x v="11"/>
    <n v="108"/>
    <n v="81.25"/>
    <x v="2027"/>
    <d v="2015-02-17T14:00:00"/>
    <x v="4"/>
    <x v="4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x v="6"/>
    <x v="11"/>
    <n v="163"/>
    <n v="95.59"/>
    <x v="2028"/>
    <d v="2015-05-03T22:51:00"/>
    <x v="4"/>
    <x v="1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x v="6"/>
    <x v="11"/>
    <n v="162"/>
    <n v="52.35"/>
    <x v="2029"/>
    <d v="2015-08-17T10:22:16"/>
    <x v="4"/>
    <x v="1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x v="6"/>
    <x v="11"/>
    <n v="135"/>
    <n v="89.79"/>
    <x v="2030"/>
    <d v="2016-01-19T04:59:00"/>
    <x v="1"/>
    <x v="37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x v="6"/>
    <x v="11"/>
    <n v="108"/>
    <n v="25.25"/>
    <x v="2031"/>
    <d v="2015-05-09T09:35:15"/>
    <x v="4"/>
    <x v="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x v="7"/>
    <x v="25"/>
    <n v="103"/>
    <n v="43.62"/>
    <x v="2032"/>
    <d v="2013-05-31T17:00:00"/>
    <x v="0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x v="7"/>
    <x v="15"/>
    <n v="161"/>
    <n v="76.86"/>
    <x v="2033"/>
    <d v="2015-04-11T04:06:32"/>
    <x v="4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x v="7"/>
    <x v="15"/>
    <n v="107"/>
    <n v="64.44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x v="6"/>
    <x v="11"/>
    <n v="161"/>
    <n v="57.5"/>
    <x v="2035"/>
    <d v="2016-04-16T22:39:07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x v="6"/>
    <x v="9"/>
    <n v="8"/>
    <n v="200.63"/>
    <x v="2036"/>
    <d v="2016-10-17T04:00:00"/>
    <x v="1"/>
    <x v="0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x v="6"/>
    <x v="9"/>
    <n v="119"/>
    <n v="80.25"/>
    <x v="2037"/>
    <d v="2017-03-01T02:00:00"/>
    <x v="5"/>
    <x v="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x v="1"/>
    <x v="17"/>
    <n v="107"/>
    <n v="39.049999999999997"/>
    <x v="2038"/>
    <d v="2014-12-01T04:59:00"/>
    <x v="2"/>
    <x v="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x v="6"/>
    <x v="11"/>
    <n v="106"/>
    <n v="23.1"/>
    <x v="2039"/>
    <d v="2015-04-01T20:17:48"/>
    <x v="4"/>
    <x v="1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x v="5"/>
    <x v="27"/>
    <n v="106"/>
    <n v="40.78"/>
    <x v="2040"/>
    <d v="2014-01-22T21:39:59"/>
    <x v="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x v="6"/>
    <x v="11"/>
    <n v="106"/>
    <n v="36.07"/>
    <x v="2041"/>
    <d v="2014-11-06T00:46:00"/>
    <x v="2"/>
    <x v="4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x v="2"/>
    <x v="34"/>
    <n v="79"/>
    <n v="131.66999999999999"/>
    <x v="2042"/>
    <d v="2016-12-25T11:00:00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x v="6"/>
    <x v="11"/>
    <n v="16"/>
    <n v="49.28"/>
    <x v="2043"/>
    <d v="2015-02-11T02:53:41"/>
    <x v="4"/>
    <x v="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x v="7"/>
    <x v="15"/>
    <n v="105"/>
    <n v="58.37"/>
    <x v="2044"/>
    <d v="2013-03-08T15:42: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x v="1"/>
    <x v="31"/>
    <n v="11"/>
    <n v="225"/>
    <x v="2045"/>
    <d v="2014-09-05T13:39:00"/>
    <x v="2"/>
    <x v="0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x v="7"/>
    <x v="33"/>
    <n v="11"/>
    <n v="56.25"/>
    <x v="2046"/>
    <d v="2012-11-18T00:00:00"/>
    <x v="3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x v="7"/>
    <x v="15"/>
    <n v="105"/>
    <n v="58.33"/>
    <x v="2047"/>
    <d v="2012-09-01T01:21:02"/>
    <x v="3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x v="6"/>
    <x v="11"/>
    <n v="315"/>
    <n v="35.799999999999997"/>
    <x v="2048"/>
    <d v="2016-05-02T23:00:00"/>
    <x v="1"/>
    <x v="4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x v="5"/>
    <x v="10"/>
    <n v="26"/>
    <n v="87.31"/>
    <x v="2049"/>
    <d v="2014-09-15T02:00:03"/>
    <x v="2"/>
    <x v="0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x v="0"/>
    <x v="26"/>
    <n v="2"/>
    <n v="224.43"/>
    <x v="2050"/>
    <d v="2015-04-10T22:27:28"/>
    <x v="4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x v="6"/>
    <x v="9"/>
    <n v="46"/>
    <n v="34.130000000000003"/>
    <x v="2051"/>
    <d v="2017-04-07T17:35:34"/>
    <x v="5"/>
    <x v="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x v="6"/>
    <x v="11"/>
    <n v="105"/>
    <n v="54.14"/>
    <x v="2052"/>
    <d v="2015-06-25T18:07:39"/>
    <x v="4"/>
    <x v="1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x v="5"/>
    <x v="27"/>
    <n v="393"/>
    <n v="60.38"/>
    <x v="2053"/>
    <d v="2012-05-21T02:59:00"/>
    <x v="3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x v="6"/>
    <x v="11"/>
    <n v="104"/>
    <n v="55.89"/>
    <x v="2054"/>
    <d v="2014-06-01T03:59:00"/>
    <x v="2"/>
    <x v="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x v="6"/>
    <x v="11"/>
    <n v="130"/>
    <n v="86.94"/>
    <x v="2055"/>
    <d v="2017-01-11T05:00:00"/>
    <x v="1"/>
    <x v="1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x v="1"/>
    <x v="17"/>
    <n v="130"/>
    <n v="24.42"/>
    <x v="2056"/>
    <d v="2016-06-11T19:22:59"/>
    <x v="1"/>
    <x v="0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x v="7"/>
    <x v="15"/>
    <n v="104"/>
    <n v="53.83"/>
    <x v="2057"/>
    <d v="2009-12-01T17:00:00"/>
    <x v="8"/>
    <x v="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x v="0"/>
    <x v="0"/>
    <n v="312"/>
    <n v="91.76"/>
    <x v="2058"/>
    <d v="2010-07-02T23:00:00"/>
    <x v="7"/>
    <x v="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x v="6"/>
    <x v="11"/>
    <n v="104"/>
    <n v="34.6"/>
    <x v="2059"/>
    <d v="2015-06-18T11:04:01"/>
    <x v="4"/>
    <x v="1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x v="4"/>
    <x v="7"/>
    <n v="21"/>
    <n v="25.49"/>
    <x v="2060"/>
    <d v="2017-03-26T20:14:45"/>
    <x v="5"/>
    <x v="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x v="7"/>
    <x v="15"/>
    <n v="104"/>
    <n v="77.75"/>
    <x v="2061"/>
    <d v="2013-10-16T00:04:5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x v="7"/>
    <x v="12"/>
    <n v="104"/>
    <n v="62.12"/>
    <x v="2062"/>
    <d v="2011-09-08T04:54:18"/>
    <x v="6"/>
    <x v="0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x v="6"/>
    <x v="9"/>
    <n v="0"/>
    <n v="775"/>
    <x v="2063"/>
    <d v="2016-07-02T15:35:23"/>
    <x v="1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x v="1"/>
    <x v="17"/>
    <n v="111"/>
    <n v="67.39"/>
    <x v="2064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x v="6"/>
    <x v="19"/>
    <n v="129"/>
    <n v="64.459999999999994"/>
    <x v="2065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x v="0"/>
    <x v="1"/>
    <n v="17"/>
    <n v="110.29"/>
    <x v="2066"/>
    <d v="2015-08-11T00:12:06"/>
    <x v="4"/>
    <x v="0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x v="3"/>
    <x v="5"/>
    <n v="154"/>
    <n v="48.06"/>
    <x v="2067"/>
    <d v="2015-02-04T04:00:00"/>
    <x v="4"/>
    <x v="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x v="7"/>
    <x v="12"/>
    <n v="102"/>
    <n v="66.83"/>
    <x v="2068"/>
    <d v="2012-12-22T21:30:32"/>
    <x v="3"/>
    <x v="0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x v="6"/>
    <x v="11"/>
    <n v="102"/>
    <n v="69.819999999999993"/>
    <x v="2069"/>
    <d v="2014-07-10T18:35:45"/>
    <x v="2"/>
    <x v="24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x v="6"/>
    <x v="19"/>
    <n v="102"/>
    <n v="59.04"/>
    <x v="2070"/>
    <d v="2014-05-19T05:00:00"/>
    <x v="2"/>
    <x v="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x v="5"/>
    <x v="8"/>
    <n v="256"/>
    <n v="69.77"/>
    <x v="2071"/>
    <d v="2012-09-06T17:01:40"/>
    <x v="3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x v="6"/>
    <x v="11"/>
    <n v="153"/>
    <n v="109.57"/>
    <x v="2072"/>
    <d v="2016-06-13T17:00:00"/>
    <x v="1"/>
    <x v="15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x v="2"/>
    <x v="3"/>
    <n v="15"/>
    <n v="63.88"/>
    <x v="2073"/>
    <d v="2015-04-04T14:43:57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x v="6"/>
    <x v="11"/>
    <n v="153"/>
    <n v="41.41"/>
    <x v="2074"/>
    <d v="2014-07-23T03:59:00"/>
    <x v="2"/>
    <x v="35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x v="0"/>
    <x v="1"/>
    <n v="3"/>
    <n v="84.94"/>
    <x v="2075"/>
    <d v="2014-11-09T18:47:59"/>
    <x v="2"/>
    <x v="0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x v="6"/>
    <x v="11"/>
    <n v="102"/>
    <n v="61.1"/>
    <x v="2076"/>
    <d v="2014-05-22T22:07:00"/>
    <x v="2"/>
    <x v="3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x v="1"/>
    <x v="31"/>
    <n v="20"/>
    <n v="109.07"/>
    <x v="2077"/>
    <d v="2016-11-15T18:13:22"/>
    <x v="1"/>
    <x v="0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x v="6"/>
    <x v="11"/>
    <n v="102"/>
    <n v="152.5"/>
    <x v="2078"/>
    <d v="2016-06-05T13:59:50"/>
    <x v="1"/>
    <x v="37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x v="7"/>
    <x v="15"/>
    <n v="101"/>
    <n v="76.05"/>
    <x v="2079"/>
    <d v="2011-06-11T03:00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x v="6"/>
    <x v="11"/>
    <n v="101"/>
    <n v="56.33"/>
    <x v="2080"/>
    <d v="2016-07-15T19:34:32"/>
    <x v="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x v="7"/>
    <x v="33"/>
    <n v="30"/>
    <n v="50.67"/>
    <x v="2081"/>
    <d v="2014-05-04T06:00:00"/>
    <x v="2"/>
    <x v="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x v="6"/>
    <x v="11"/>
    <n v="101"/>
    <n v="79.89"/>
    <x v="2082"/>
    <d v="2014-11-07T18:30:00"/>
    <x v="2"/>
    <x v="35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x v="7"/>
    <x v="12"/>
    <n v="101"/>
    <n v="38.85"/>
    <x v="2083"/>
    <d v="2012-05-23T15:29:04"/>
    <x v="3"/>
    <x v="0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x v="5"/>
    <x v="8"/>
    <n v="101"/>
    <n v="215.86"/>
    <x v="2084"/>
    <d v="2012-02-15T15:37:15"/>
    <x v="3"/>
    <x v="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x v="5"/>
    <x v="16"/>
    <n v="101"/>
    <n v="41.94"/>
    <x v="2085"/>
    <d v="2014-11-04T18:33:42"/>
    <x v="2"/>
    <x v="0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x v="6"/>
    <x v="11"/>
    <n v="101"/>
    <n v="35.950000000000003"/>
    <x v="2086"/>
    <d v="2015-09-11T18:19:55"/>
    <x v="4"/>
    <x v="26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x v="6"/>
    <x v="11"/>
    <n v="101"/>
    <n v="75.5"/>
    <x v="2087"/>
    <d v="2014-07-02T03:59:00"/>
    <x v="2"/>
    <x v="48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x v="7"/>
    <x v="15"/>
    <n v="116"/>
    <n v="48.71"/>
    <x v="2088"/>
    <d v="2017-02-03T04:11:00"/>
    <x v="5"/>
    <x v="0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x v="6"/>
    <x v="9"/>
    <n v="15"/>
    <n v="30.12"/>
    <x v="2089"/>
    <d v="2015-10-09T15:38:43"/>
    <x v="4"/>
    <x v="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x v="5"/>
    <x v="27"/>
    <n v="126"/>
    <n v="71.709999999999994"/>
    <x v="2090"/>
    <d v="2011-09-23T03:00:37"/>
    <x v="6"/>
    <x v="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x v="6"/>
    <x v="11"/>
    <n v="100"/>
    <n v="38.590000000000003"/>
    <x v="2091"/>
    <d v="2015-06-04T12:59:53"/>
    <x v="4"/>
    <x v="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x v="7"/>
    <x v="15"/>
    <n v="125"/>
    <n v="44.21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x v="7"/>
    <x v="15"/>
    <n v="100"/>
    <n v="46.95"/>
    <x v="2093"/>
    <d v="2011-10-14T23:00:00"/>
    <x v="6"/>
    <x v="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x v="7"/>
    <x v="15"/>
    <n v="100"/>
    <n v="107.21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x v="7"/>
    <x v="12"/>
    <n v="100"/>
    <n v="39.49"/>
    <x v="2095"/>
    <d v="2012-05-27T01:59:57"/>
    <x v="3"/>
    <x v="0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x v="6"/>
    <x v="11"/>
    <n v="100"/>
    <n v="40.549999999999997"/>
    <x v="2096"/>
    <d v="2016-04-30T17:36:17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x v="6"/>
    <x v="19"/>
    <n v="15"/>
    <n v="150"/>
    <x v="2097"/>
    <d v="2014-07-03T04:07:58"/>
    <x v="2"/>
    <x v="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x v="6"/>
    <x v="9"/>
    <n v="100"/>
    <n v="51.72"/>
    <x v="2098"/>
    <d v="2016-10-14T21:10:47"/>
    <x v="1"/>
    <x v="0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x v="6"/>
    <x v="11"/>
    <n v="100"/>
    <n v="51.72"/>
    <x v="2099"/>
    <d v="2014-07-02T15:29:12"/>
    <x v="2"/>
    <x v="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x v="6"/>
    <x v="11"/>
    <n v="100"/>
    <n v="51.72"/>
    <x v="2100"/>
    <d v="2014-08-17T05:11:00"/>
    <x v="2"/>
    <x v="13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x v="6"/>
    <x v="11"/>
    <n v="100"/>
    <n v="33.33"/>
    <x v="2101"/>
    <d v="2014-07-30T11:18:30"/>
    <x v="2"/>
    <x v="37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x v="6"/>
    <x v="19"/>
    <n v="100"/>
    <n v="55.56"/>
    <x v="2102"/>
    <d v="2016-05-29T00:36:00"/>
    <x v="1"/>
    <x v="0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x v="7"/>
    <x v="20"/>
    <n v="103"/>
    <n v="31.91"/>
    <x v="2103"/>
    <d v="2016-07-24T03:00:17"/>
    <x v="1"/>
    <x v="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x v="6"/>
    <x v="11"/>
    <n v="125"/>
    <n v="50"/>
    <x v="2104"/>
    <d v="2017-01-17T21:10:36"/>
    <x v="1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x v="3"/>
    <x v="18"/>
    <n v="3"/>
    <n v="17.989999999999998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x v="0"/>
    <x v="1"/>
    <n v="15"/>
    <n v="47.94"/>
    <x v="2106"/>
    <d v="2014-11-30T22:42:02"/>
    <x v="2"/>
    <x v="0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x v="5"/>
    <x v="27"/>
    <n v="198"/>
    <n v="53.04"/>
    <x v="2107"/>
    <d v="2012-07-14T03:02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x v="0"/>
    <x v="1"/>
    <n v="1"/>
    <n v="61.29"/>
    <x v="2108"/>
    <d v="2015-02-07T18:26:21"/>
    <x v="4"/>
    <x v="0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x v="0"/>
    <x v="4"/>
    <n v="137"/>
    <n v="34.9"/>
    <x v="2109"/>
    <d v="2016-05-29T01:28:59"/>
    <x v="1"/>
    <x v="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x v="7"/>
    <x v="37"/>
    <n v="29"/>
    <n v="61.04"/>
    <x v="2110"/>
    <d v="2011-09-28T17:30:08"/>
    <x v="6"/>
    <x v="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x v="5"/>
    <x v="10"/>
    <n v="42"/>
    <n v="77.11"/>
    <x v="2111"/>
    <d v="2015-10-10T21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x v="6"/>
    <x v="11"/>
    <n v="49"/>
    <n v="47.26"/>
    <x v="2112"/>
    <d v="2016-11-14T12:14:02"/>
    <x v="1"/>
    <x v="26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x v="0"/>
    <x v="26"/>
    <n v="1"/>
    <n v="292.2"/>
    <x v="2113"/>
    <d v="2015-06-15T22:06:20"/>
    <x v="4"/>
    <x v="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x v="6"/>
    <x v="19"/>
    <n v="146"/>
    <n v="38.42"/>
    <x v="2114"/>
    <d v="2016-05-18T00:00:00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x v="3"/>
    <x v="28"/>
    <n v="8"/>
    <n v="90.94"/>
    <x v="2115"/>
    <d v="2017-03-08T07:30:00"/>
    <x v="5"/>
    <x v="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x v="5"/>
    <x v="8"/>
    <n v="146"/>
    <n v="40.42"/>
    <x v="2116"/>
    <d v="2010-04-23T03:51:00"/>
    <x v="7"/>
    <x v="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x v="7"/>
    <x v="12"/>
    <n v="145"/>
    <n v="68.81"/>
    <x v="2117"/>
    <d v="2016-02-01T18:00:00"/>
    <x v="4"/>
    <x v="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x v="3"/>
    <x v="28"/>
    <n v="14"/>
    <n v="110.62"/>
    <x v="2118"/>
    <d v="2017-01-01T02:46:11"/>
    <x v="1"/>
    <x v="0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x v="6"/>
    <x v="11"/>
    <n v="120"/>
    <n v="31.93"/>
    <x v="2119"/>
    <d v="2014-06-20T09:54:09"/>
    <x v="2"/>
    <x v="1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x v="7"/>
    <x v="15"/>
    <n v="180"/>
    <n v="43.52"/>
    <x v="2120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x v="0"/>
    <x v="4"/>
    <n v="956"/>
    <n v="27.58"/>
    <x v="2121"/>
    <d v="2016-11-09T20:26:48"/>
    <x v="1"/>
    <x v="0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x v="3"/>
    <x v="18"/>
    <n v="0"/>
    <n v="71.55"/>
    <x v="2122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x v="5"/>
    <x v="8"/>
    <n v="102"/>
    <n v="68.099999999999994"/>
    <x v="2123"/>
    <d v="2014-10-17T12:00:00"/>
    <x v="2"/>
    <x v="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x v="2"/>
    <x v="36"/>
    <n v="4"/>
    <n v="88.69"/>
    <x v="2124"/>
    <d v="2016-09-02T07:00:00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x v="2"/>
    <x v="3"/>
    <n v="26"/>
    <n v="59.04"/>
    <x v="2125"/>
    <d v="2016-09-15T14:49:0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x v="0"/>
    <x v="26"/>
    <n v="37"/>
    <n v="64.36"/>
    <x v="2126"/>
    <d v="2014-10-19T16:26:12"/>
    <x v="2"/>
    <x v="0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x v="7"/>
    <x v="25"/>
    <n v="156"/>
    <n v="54.15"/>
    <x v="2127"/>
    <d v="2014-11-18T00:24:52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x v="7"/>
    <x v="14"/>
    <n v="12"/>
    <n v="61.09"/>
    <x v="2128"/>
    <d v="2017-04-10T01:00:00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x v="1"/>
    <x v="39"/>
    <n v="26"/>
    <n v="93.67"/>
    <x v="2129"/>
    <d v="2014-08-25T23:28:26"/>
    <x v="2"/>
    <x v="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x v="0"/>
    <x v="1"/>
    <n v="28"/>
    <n v="58.42"/>
    <x v="2130"/>
    <d v="2016-01-17T18:01:01"/>
    <x v="4"/>
    <x v="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x v="6"/>
    <x v="11"/>
    <n v="117"/>
    <n v="70"/>
    <x v="2131"/>
    <d v="2014-12-01T19:09:00"/>
    <x v="2"/>
    <x v="47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x v="0"/>
    <x v="6"/>
    <n v="47"/>
    <n v="34.1"/>
    <x v="2132"/>
    <d v="2017-01-27T18:29:51"/>
    <x v="1"/>
    <x v="0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x v="7"/>
    <x v="14"/>
    <n v="43"/>
    <n v="34.020000000000003"/>
    <x v="2133"/>
    <d v="2016-04-21T04:00:00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x v="6"/>
    <x v="11"/>
    <n v="100"/>
    <n v="41.03"/>
    <x v="2134"/>
    <d v="2015-09-15T10:06:00"/>
    <x v="4"/>
    <x v="32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x v="7"/>
    <x v="15"/>
    <n v="107"/>
    <n v="36.61"/>
    <x v="2135"/>
    <d v="2012-06-25T16:24:00"/>
    <x v="3"/>
    <x v="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x v="7"/>
    <x v="15"/>
    <n v="185"/>
    <n v="115.83"/>
    <x v="2136"/>
    <d v="2016-01-14T04:11:26"/>
    <x v="4"/>
    <x v="0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x v="0"/>
    <x v="1"/>
    <n v="5"/>
    <n v="115.75"/>
    <x v="2137"/>
    <d v="2015-11-05T03:10:40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x v="5"/>
    <x v="21"/>
    <n v="6"/>
    <n v="106.69"/>
    <x v="2138"/>
    <d v="2015-06-11T02:00:00"/>
    <x v="4"/>
    <x v="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x v="6"/>
    <x v="11"/>
    <n v="12"/>
    <n v="81.41"/>
    <x v="2139"/>
    <d v="2015-04-09T23:31:11"/>
    <x v="4"/>
    <x v="32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x v="6"/>
    <x v="11"/>
    <n v="138"/>
    <n v="81.290000000000006"/>
    <x v="2140"/>
    <d v="2015-06-11T16:12:17"/>
    <x v="4"/>
    <x v="1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x v="7"/>
    <x v="33"/>
    <n v="15"/>
    <n v="46.03"/>
    <x v="2141"/>
    <d v="2013-03-22T22:15:45"/>
    <x v="0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x v="7"/>
    <x v="22"/>
    <n v="137"/>
    <n v="40.42"/>
    <x v="2142"/>
    <d v="2011-10-16T22:03:00"/>
    <x v="6"/>
    <x v="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x v="6"/>
    <x v="9"/>
    <n v="458"/>
    <n v="23.28"/>
    <x v="2143"/>
    <d v="2014-10-03T11:29:32"/>
    <x v="2"/>
    <x v="0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x v="7"/>
    <x v="15"/>
    <n v="114"/>
    <n v="80.59"/>
    <x v="2144"/>
    <d v="2013-11-01T15:03:46"/>
    <x v="0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x v="5"/>
    <x v="27"/>
    <n v="105"/>
    <n v="27.9"/>
    <x v="2145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x v="0"/>
    <x v="26"/>
    <n v="1"/>
    <n v="68.3"/>
    <x v="2146"/>
    <d v="2016-12-02T23:36:43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x v="7"/>
    <x v="13"/>
    <n v="103"/>
    <n v="50.59"/>
    <x v="2147"/>
    <d v="2016-12-12T17:34:40"/>
    <x v="1"/>
    <x v="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x v="6"/>
    <x v="11"/>
    <n v="171"/>
    <n v="68.25"/>
    <x v="2148"/>
    <d v="2016-07-09T04:00:00"/>
    <x v="1"/>
    <x v="32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x v="7"/>
    <x v="12"/>
    <n v="114"/>
    <n v="29.02"/>
    <x v="2149"/>
    <d v="2011-02-08T10:18:49"/>
    <x v="6"/>
    <x v="0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x v="6"/>
    <x v="11"/>
    <n v="27"/>
    <n v="68.099999999999994"/>
    <x v="2150"/>
    <d v="2015-10-29T15:06:47"/>
    <x v="4"/>
    <x v="32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x v="7"/>
    <x v="25"/>
    <n v="109"/>
    <n v="75.61"/>
    <x v="2151"/>
    <d v="2015-05-01T13:59:00"/>
    <x v="4"/>
    <x v="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x v="7"/>
    <x v="12"/>
    <n v="136"/>
    <n v="35.79"/>
    <x v="2152"/>
    <d v="2011-05-05T20:50:48"/>
    <x v="6"/>
    <x v="0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x v="6"/>
    <x v="11"/>
    <n v="170"/>
    <n v="64.760000000000005"/>
    <x v="2153"/>
    <d v="2015-01-30T23:02:10"/>
    <x v="4"/>
    <x v="2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x v="7"/>
    <x v="33"/>
    <n v="68"/>
    <n v="46.59"/>
    <x v="2154"/>
    <d v="2013-12-19T18:56:00"/>
    <x v="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x v="7"/>
    <x v="12"/>
    <n v="135"/>
    <n v="51.96"/>
    <x v="2155"/>
    <d v="2012-11-27T12:00:00"/>
    <x v="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x v="5"/>
    <x v="27"/>
    <n v="2702"/>
    <n v="38.6"/>
    <x v="2156"/>
    <d v="2016-09-01T17:32:01"/>
    <x v="1"/>
    <x v="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x v="7"/>
    <x v="12"/>
    <n v="135"/>
    <n v="79.180000000000007"/>
    <x v="2157"/>
    <d v="2011-07-24T20:08:56"/>
    <x v="6"/>
    <x v="0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x v="4"/>
    <x v="29"/>
    <n v="41"/>
    <n v="84.06"/>
    <x v="2158"/>
    <d v="2015-01-19T02:39:50"/>
    <x v="2"/>
    <x v="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x v="7"/>
    <x v="20"/>
    <n v="122"/>
    <n v="28.55"/>
    <x v="2159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x v="1"/>
    <x v="17"/>
    <n v="134"/>
    <n v="31.81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x v="6"/>
    <x v="11"/>
    <n v="9"/>
    <n v="222.5"/>
    <x v="2161"/>
    <d v="2016-12-21T17:03:14"/>
    <x v="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x v="0"/>
    <x v="4"/>
    <n v="3"/>
    <n v="133.30000000000001"/>
    <x v="2162"/>
    <d v="2015-04-18T01:40:10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x v="0"/>
    <x v="1"/>
    <n v="9"/>
    <n v="30.27"/>
    <x v="2163"/>
    <d v="2016-04-26T06:55:00"/>
    <x v="1"/>
    <x v="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x v="2"/>
    <x v="3"/>
    <n v="111"/>
    <n v="25.58"/>
    <x v="2164"/>
    <d v="2015-06-10T15:04:31"/>
    <x v="4"/>
    <x v="0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x v="6"/>
    <x v="11"/>
    <n v="116"/>
    <n v="44.33"/>
    <x v="2165"/>
    <d v="2015-06-21T21:20:00"/>
    <x v="4"/>
    <x v="1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x v="6"/>
    <x v="11"/>
    <n v="133"/>
    <n v="42.9"/>
    <x v="2166"/>
    <d v="2015-01-04T13:16:06"/>
    <x v="2"/>
    <x v="27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x v="6"/>
    <x v="19"/>
    <n v="106"/>
    <n v="47.43"/>
    <x v="2167"/>
    <d v="2015-08-02T19:31:29"/>
    <x v="4"/>
    <x v="0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x v="6"/>
    <x v="19"/>
    <n v="133"/>
    <n v="120.55"/>
    <x v="2168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x v="6"/>
    <x v="9"/>
    <n v="17"/>
    <n v="66.099999999999994"/>
    <x v="2169"/>
    <d v="2016-05-04T23:00:50"/>
    <x v="1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x v="7"/>
    <x v="22"/>
    <n v="120"/>
    <n v="38.79"/>
    <x v="2170"/>
    <d v="2012-04-18T21:22:40"/>
    <x v="3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x v="6"/>
    <x v="11"/>
    <n v="105"/>
    <n v="47"/>
    <x v="2171"/>
    <d v="2015-02-12T07:00:00"/>
    <x v="4"/>
    <x v="3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x v="6"/>
    <x v="11"/>
    <n v="44"/>
    <n v="57.17"/>
    <x v="2172"/>
    <d v="2015-10-04T15:45:46"/>
    <x v="4"/>
    <x v="27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x v="6"/>
    <x v="11"/>
    <n v="131"/>
    <n v="50.46"/>
    <x v="2173"/>
    <d v="2016-05-04T03:59:00"/>
    <x v="1"/>
    <x v="18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x v="0"/>
    <x v="1"/>
    <n v="7"/>
    <n v="6.5"/>
    <x v="2174"/>
    <d v="2016-12-22T09:01:03"/>
    <x v="1"/>
    <x v="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x v="6"/>
    <x v="11"/>
    <n v="1"/>
    <n v="217.5"/>
    <x v="2175"/>
    <d v="2016-07-22T18:55:32"/>
    <x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x v="7"/>
    <x v="14"/>
    <n v="65"/>
    <n v="118.36"/>
    <x v="2176"/>
    <d v="2015-02-16T03:21:13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x v="7"/>
    <x v="15"/>
    <n v="100"/>
    <n v="50.04"/>
    <x v="2177"/>
    <d v="2014-07-28T01:00:00"/>
    <x v="2"/>
    <x v="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x v="5"/>
    <x v="10"/>
    <n v="16"/>
    <n v="76.47"/>
    <x v="2178"/>
    <d v="2015-10-06T15:10:22"/>
    <x v="4"/>
    <x v="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x v="6"/>
    <x v="11"/>
    <n v="104"/>
    <n v="52"/>
    <x v="2179"/>
    <d v="2012-12-07T02:00:00"/>
    <x v="3"/>
    <x v="5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x v="5"/>
    <x v="10"/>
    <n v="6"/>
    <n v="49.88"/>
    <x v="2180"/>
    <d v="2014-08-29T18:40:11"/>
    <x v="2"/>
    <x v="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x v="6"/>
    <x v="9"/>
    <n v="9"/>
    <n v="64.8"/>
    <x v="2181"/>
    <d v="2016-08-19T02:27:20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x v="6"/>
    <x v="11"/>
    <n v="123"/>
    <n v="43.2"/>
    <x v="2182"/>
    <d v="2016-08-13T06:59:00"/>
    <x v="1"/>
    <x v="14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x v="5"/>
    <x v="21"/>
    <n v="11"/>
    <n v="46.18"/>
    <x v="2183"/>
    <d v="2015-05-31T03:40:2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x v="6"/>
    <x v="9"/>
    <n v="143"/>
    <n v="51.6"/>
    <x v="2184"/>
    <d v="2017-03-03T11:01:32"/>
    <x v="5"/>
    <x v="0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x v="7"/>
    <x v="33"/>
    <n v="41"/>
    <n v="28.58"/>
    <x v="2185"/>
    <d v="2013-02-04T11:55:27"/>
    <x v="0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x v="7"/>
    <x v="12"/>
    <n v="171"/>
    <n v="31.34"/>
    <x v="2186"/>
    <d v="2012-08-12T16:35:45"/>
    <x v="3"/>
    <x v="0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x v="5"/>
    <x v="8"/>
    <n v="128"/>
    <n v="183.29"/>
    <x v="2187"/>
    <d v="2015-06-18T23:33:17"/>
    <x v="4"/>
    <x v="0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x v="6"/>
    <x v="19"/>
    <n v="128"/>
    <n v="37.65"/>
    <x v="2188"/>
    <d v="2014-10-13T04:59:00"/>
    <x v="2"/>
    <x v="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x v="6"/>
    <x v="11"/>
    <n v="128"/>
    <n v="49.23"/>
    <x v="2189"/>
    <d v="2016-06-30T15:42:14"/>
    <x v="1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x v="6"/>
    <x v="19"/>
    <n v="36"/>
    <n v="127.6"/>
    <x v="2190"/>
    <d v="2016-04-20T21:11:16"/>
    <x v="1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x v="6"/>
    <x v="11"/>
    <n v="128"/>
    <n v="47.22"/>
    <x v="2191"/>
    <d v="2016-04-13T19:15:24"/>
    <x v="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x v="7"/>
    <x v="15"/>
    <n v="127"/>
    <n v="45.46"/>
    <x v="2192"/>
    <d v="2011-05-31T18:04:00"/>
    <x v="6"/>
    <x v="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x v="4"/>
    <x v="7"/>
    <n v="212"/>
    <n v="13.54"/>
    <x v="2193"/>
    <d v="2014-05-29T17:50:00"/>
    <x v="2"/>
    <x v="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x v="6"/>
    <x v="9"/>
    <n v="127"/>
    <n v="50.88"/>
    <x v="2194"/>
    <d v="2015-09-11T01:04:19"/>
    <x v="4"/>
    <x v="0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x v="7"/>
    <x v="12"/>
    <n v="127"/>
    <n v="48.85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x v="7"/>
    <x v="12"/>
    <n v="180"/>
    <n v="26.27"/>
    <x v="2196"/>
    <d v="2012-09-23T17:15:48"/>
    <x v="3"/>
    <x v="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x v="6"/>
    <x v="11"/>
    <n v="105"/>
    <n v="39.380000000000003"/>
    <x v="2197"/>
    <d v="2015-08-31T17:31:15"/>
    <x v="4"/>
    <x v="26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x v="6"/>
    <x v="11"/>
    <n v="126"/>
    <n v="74.12"/>
    <x v="2198"/>
    <d v="2014-09-19T00:00:00"/>
    <x v="2"/>
    <x v="2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x v="6"/>
    <x v="11"/>
    <n v="126"/>
    <n v="25.69"/>
    <x v="2199"/>
    <d v="2016-09-25T08:46:48"/>
    <x v="1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x v="6"/>
    <x v="11"/>
    <n v="105"/>
    <n v="139.56"/>
    <x v="2200"/>
    <d v="2016-02-20T02:45:35"/>
    <x v="1"/>
    <x v="4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x v="7"/>
    <x v="12"/>
    <n v="114"/>
    <n v="65.84"/>
    <x v="2201"/>
    <d v="2012-05-01T17:00:03"/>
    <x v="3"/>
    <x v="0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x v="5"/>
    <x v="23"/>
    <n v="2"/>
    <n v="113.64"/>
    <x v="2202"/>
    <d v="2011-09-24T17:02:33"/>
    <x v="6"/>
    <x v="0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x v="6"/>
    <x v="11"/>
    <n v="100"/>
    <n v="62.5"/>
    <x v="2203"/>
    <d v="2014-06-28T14:09:34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x v="6"/>
    <x v="11"/>
    <n v="104"/>
    <n v="59.52"/>
    <x v="2204"/>
    <d v="2015-10-30T14:00:12"/>
    <x v="4"/>
    <x v="1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x v="6"/>
    <x v="11"/>
    <n v="156"/>
    <n v="51.92"/>
    <x v="2205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x v="0"/>
    <x v="26"/>
    <n v="12"/>
    <n v="49.8"/>
    <x v="2206"/>
    <d v="2016-06-17T23:00:00"/>
    <x v="1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x v="6"/>
    <x v="11"/>
    <n v="104"/>
    <n v="27.07"/>
    <x v="2207"/>
    <d v="2015-02-21T22:05:25"/>
    <x v="4"/>
    <x v="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x v="6"/>
    <x v="19"/>
    <n v="5"/>
    <n v="88.64"/>
    <x v="2208"/>
    <d v="2016-12-08T16:15:52"/>
    <x v="1"/>
    <x v="0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x v="5"/>
    <x v="16"/>
    <n v="145"/>
    <n v="56.14"/>
    <x v="2209"/>
    <d v="2015-07-20T19:35:34"/>
    <x v="4"/>
    <x v="0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x v="6"/>
    <x v="11"/>
    <n v="4"/>
    <n v="175"/>
    <x v="2210"/>
    <d v="2016-07-17T04:19:09"/>
    <x v="1"/>
    <x v="2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x v="7"/>
    <x v="12"/>
    <n v="102"/>
    <n v="42.24"/>
    <x v="2211"/>
    <d v="2014-11-12T22:45:38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x v="6"/>
    <x v="11"/>
    <n v="175"/>
    <n v="68.06"/>
    <x v="2212"/>
    <d v="2015-01-24T04:59:00"/>
    <x v="2"/>
    <x v="26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x v="4"/>
    <x v="29"/>
    <n v="0"/>
    <n v="306"/>
    <x v="2213"/>
    <d v="2015-10-05T06:39:46"/>
    <x v="4"/>
    <x v="0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x v="6"/>
    <x v="11"/>
    <n v="163"/>
    <n v="58.1"/>
    <x v="2214"/>
    <d v="2011-05-03T03:59:00"/>
    <x v="6"/>
    <x v="1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x v="6"/>
    <x v="11"/>
    <n v="122"/>
    <n v="60.9"/>
    <x v="2215"/>
    <d v="2015-03-01T06:59:00"/>
    <x v="4"/>
    <x v="32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x v="6"/>
    <x v="11"/>
    <n v="180"/>
    <n v="43.5"/>
    <x v="2216"/>
    <d v="2014-11-17T07:59:00"/>
    <x v="2"/>
    <x v="2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x v="4"/>
    <x v="29"/>
    <n v="2"/>
    <n v="202.83"/>
    <x v="2217"/>
    <d v="2015-12-30T16:12:33"/>
    <x v="4"/>
    <x v="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x v="3"/>
    <x v="28"/>
    <n v="5"/>
    <n v="71.59"/>
    <x v="2218"/>
    <d v="2015-12-15T07:59:00"/>
    <x v="4"/>
    <x v="0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x v="6"/>
    <x v="11"/>
    <n v="124"/>
    <n v="45.04"/>
    <x v="2219"/>
    <d v="2015-02-03T04:27:00"/>
    <x v="4"/>
    <x v="3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x v="7"/>
    <x v="15"/>
    <n v="101"/>
    <n v="52.83"/>
    <x v="2220"/>
    <d v="2014-01-01T05:26:00"/>
    <x v="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x v="5"/>
    <x v="8"/>
    <n v="120"/>
    <n v="48.09"/>
    <x v="2221"/>
    <d v="2014-02-08T09:30:3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x v="7"/>
    <x v="33"/>
    <n v="24"/>
    <n v="109.18"/>
    <x v="2222"/>
    <d v="2009-12-01T04:59:00"/>
    <x v="8"/>
    <x v="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x v="7"/>
    <x v="20"/>
    <n v="100"/>
    <n v="50"/>
    <x v="2223"/>
    <d v="2015-11-25T14:57:11"/>
    <x v="4"/>
    <x v="0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x v="7"/>
    <x v="22"/>
    <n v="100"/>
    <n v="42.86"/>
    <x v="2224"/>
    <d v="2011-06-14T00:35:27"/>
    <x v="6"/>
    <x v="0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x v="6"/>
    <x v="11"/>
    <n v="100"/>
    <n v="31.58"/>
    <x v="2225"/>
    <d v="2014-07-24T07:00:00"/>
    <x v="2"/>
    <x v="1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x v="6"/>
    <x v="11"/>
    <n v="120"/>
    <n v="66.67"/>
    <x v="2226"/>
    <d v="2015-02-17T04:59:00"/>
    <x v="4"/>
    <x v="4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x v="7"/>
    <x v="12"/>
    <n v="133"/>
    <n v="28.57"/>
    <x v="2227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x v="6"/>
    <x v="11"/>
    <n v="141"/>
    <n v="52.17"/>
    <x v="2228"/>
    <d v="2016-03-14T00:12:53"/>
    <x v="1"/>
    <x v="13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x v="6"/>
    <x v="11"/>
    <n v="171"/>
    <n v="52.17"/>
    <x v="2229"/>
    <d v="2016-04-13T13:18:00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x v="6"/>
    <x v="11"/>
    <n v="120"/>
    <n v="31.5"/>
    <x v="2230"/>
    <d v="2014-07-18T04:45:52"/>
    <x v="2"/>
    <x v="1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x v="6"/>
    <x v="11"/>
    <n v="239"/>
    <n v="26.02"/>
    <x v="2231"/>
    <d v="2015-02-27T17:11:15"/>
    <x v="4"/>
    <x v="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x v="6"/>
    <x v="9"/>
    <n v="30"/>
    <n v="237"/>
    <x v="2232"/>
    <d v="2015-02-03T02:00:00"/>
    <x v="4"/>
    <x v="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x v="6"/>
    <x v="11"/>
    <n v="108"/>
    <n v="79"/>
    <x v="2233"/>
    <d v="2014-08-26T17:09:42"/>
    <x v="2"/>
    <x v="15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x v="7"/>
    <x v="12"/>
    <n v="119"/>
    <n v="27.56"/>
    <x v="2234"/>
    <d v="2012-05-10T17:00:00"/>
    <x v="3"/>
    <x v="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x v="6"/>
    <x v="9"/>
    <n v="1"/>
    <n v="56.34"/>
    <x v="2235"/>
    <d v="2015-10-15T22:00:00"/>
    <x v="4"/>
    <x v="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x v="7"/>
    <x v="15"/>
    <n v="118"/>
    <n v="47.2"/>
    <x v="2236"/>
    <d v="2013-01-09T08:48:55"/>
    <x v="3"/>
    <x v="0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x v="7"/>
    <x v="22"/>
    <n v="118"/>
    <n v="47"/>
    <x v="2237"/>
    <d v="2014-07-12T18:11:0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x v="6"/>
    <x v="11"/>
    <n v="131"/>
    <n v="97.92"/>
    <x v="2238"/>
    <d v="2014-12-31T17:50:08"/>
    <x v="2"/>
    <x v="1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x v="3"/>
    <x v="18"/>
    <n v="8"/>
    <n v="23.96"/>
    <x v="2239"/>
    <d v="2015-06-26T04:32:55"/>
    <x v="4"/>
    <x v="0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x v="4"/>
    <x v="29"/>
    <n v="39"/>
    <n v="83.57"/>
    <x v="2240"/>
    <d v="2015-09-23T20:10:01"/>
    <x v="4"/>
    <x v="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x v="6"/>
    <x v="11"/>
    <n v="117"/>
    <n v="44.92"/>
    <x v="2241"/>
    <d v="2014-07-27T23:00:00"/>
    <x v="2"/>
    <x v="28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x v="3"/>
    <x v="5"/>
    <n v="1165"/>
    <n v="41.61"/>
    <x v="2242"/>
    <d v="2017-01-05T19:47:27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x v="0"/>
    <x v="1"/>
    <n v="2"/>
    <n v="37.450000000000003"/>
    <x v="2243"/>
    <d v="2017-02-10T02:19:05"/>
    <x v="5"/>
    <x v="0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x v="6"/>
    <x v="11"/>
    <n v="17"/>
    <n v="82.57"/>
    <x v="2244"/>
    <d v="2014-08-31T19:51:49"/>
    <x v="2"/>
    <x v="30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x v="4"/>
    <x v="29"/>
    <n v="4"/>
    <n v="60.79"/>
    <x v="2245"/>
    <d v="2015-03-28T02:43:06"/>
    <x v="4"/>
    <x v="0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x v="6"/>
    <x v="11"/>
    <n v="115"/>
    <n v="50"/>
    <x v="2246"/>
    <d v="2014-09-29T10:53:1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x v="6"/>
    <x v="19"/>
    <n v="115"/>
    <n v="115"/>
    <x v="2247"/>
    <d v="2016-07-10T23:32:12"/>
    <x v="1"/>
    <x v="0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x v="2"/>
    <x v="3"/>
    <n v="46"/>
    <n v="88.31"/>
    <x v="2248"/>
    <d v="2014-11-29T14:59:00"/>
    <x v="2"/>
    <x v="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x v="2"/>
    <x v="3"/>
    <n v="115"/>
    <n v="42.48"/>
    <x v="2249"/>
    <d v="2016-07-14T22:56:32"/>
    <x v="1"/>
    <x v="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x v="6"/>
    <x v="9"/>
    <n v="6"/>
    <n v="163.57"/>
    <x v="2250"/>
    <d v="2017-04-05T19:41:54"/>
    <x v="5"/>
    <x v="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x v="6"/>
    <x v="19"/>
    <n v="11"/>
    <n v="286.25"/>
    <x v="2251"/>
    <d v="2015-02-04T11:50:18"/>
    <x v="4"/>
    <x v="0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x v="7"/>
    <x v="12"/>
    <n v="115"/>
    <n v="57.25"/>
    <x v="2252"/>
    <d v="2012-02-12T21:43:03"/>
    <x v="3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x v="6"/>
    <x v="11"/>
    <n v="115"/>
    <n v="18.77"/>
    <x v="2253"/>
    <d v="2015-04-23T12:50:46"/>
    <x v="4"/>
    <x v="37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x v="6"/>
    <x v="11"/>
    <n v="38"/>
    <n v="81.569999999999993"/>
    <x v="2254"/>
    <d v="2014-08-29T20:43:05"/>
    <x v="2"/>
    <x v="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x v="6"/>
    <x v="11"/>
    <n v="119"/>
    <n v="42.3"/>
    <x v="2255"/>
    <d v="2014-09-18T03:59:00"/>
    <x v="2"/>
    <x v="36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x v="7"/>
    <x v="13"/>
    <n v="152"/>
    <n v="42.22"/>
    <x v="2256"/>
    <d v="2012-06-01T19:43:09"/>
    <x v="3"/>
    <x v="0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x v="0"/>
    <x v="1"/>
    <n v="11"/>
    <n v="29.89"/>
    <x v="2257"/>
    <d v="2016-10-08T14:43:3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x v="0"/>
    <x v="1"/>
    <n v="1"/>
    <n v="102.73"/>
    <x v="2258"/>
    <d v="2015-01-15T19:00:28"/>
    <x v="2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x v="7"/>
    <x v="13"/>
    <n v="103"/>
    <n v="33.24"/>
    <x v="2259"/>
    <d v="2012-04-16T06:10:24"/>
    <x v="3"/>
    <x v="0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x v="7"/>
    <x v="15"/>
    <n v="113"/>
    <n v="66.47"/>
    <x v="226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x v="6"/>
    <x v="11"/>
    <n v="113"/>
    <n v="66.47"/>
    <x v="2261"/>
    <d v="2016-11-19T22:00:00"/>
    <x v="1"/>
    <x v="8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x v="4"/>
    <x v="29"/>
    <n v="23"/>
    <n v="56.3"/>
    <x v="2262"/>
    <d v="2016-09-03T14:02:55"/>
    <x v="1"/>
    <x v="0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x v="6"/>
    <x v="11"/>
    <n v="38"/>
    <n v="86.62"/>
    <x v="2263"/>
    <d v="2014-10-13T21:05:16"/>
    <x v="2"/>
    <x v="2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x v="6"/>
    <x v="11"/>
    <n v="102"/>
    <n v="59.21"/>
    <x v="2264"/>
    <d v="2015-04-01T03:59:00"/>
    <x v="4"/>
    <x v="16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x v="7"/>
    <x v="12"/>
    <n v="187"/>
    <n v="38.74"/>
    <x v="2265"/>
    <d v="2012-06-15T03:59:00"/>
    <x v="3"/>
    <x v="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x v="6"/>
    <x v="11"/>
    <n v="112"/>
    <n v="58.95"/>
    <x v="2266"/>
    <d v="2016-08-07T03:00:00"/>
    <x v="1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x v="6"/>
    <x v="11"/>
    <n v="112"/>
    <n v="62.17"/>
    <x v="2267"/>
    <d v="2016-01-15T15:38:10"/>
    <x v="1"/>
    <x v="28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x v="6"/>
    <x v="11"/>
    <n v="106"/>
    <n v="61.94"/>
    <x v="2268"/>
    <d v="2016-06-08T00:57:04"/>
    <x v="1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x v="6"/>
    <x v="11"/>
    <n v="223"/>
    <n v="61.94"/>
    <x v="2269"/>
    <d v="2014-08-08T22:28:00"/>
    <x v="2"/>
    <x v="3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x v="7"/>
    <x v="12"/>
    <n v="171"/>
    <n v="35.840000000000003"/>
    <x v="2270"/>
    <d v="2011-06-15T03:59:00"/>
    <x v="6"/>
    <x v="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x v="6"/>
    <x v="11"/>
    <n v="111"/>
    <n v="58.42"/>
    <x v="2271"/>
    <d v="2014-09-17T17:46:34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x v="0"/>
    <x v="1"/>
    <n v="4"/>
    <n v="65.180000000000007"/>
    <x v="2272"/>
    <d v="2016-05-21T09:02:18"/>
    <x v="1"/>
    <x v="0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x v="5"/>
    <x v="27"/>
    <n v="111"/>
    <n v="73.73"/>
    <x v="2273"/>
    <d v="2012-07-03T21:00:00"/>
    <x v="3"/>
    <x v="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x v="6"/>
    <x v="11"/>
    <n v="221"/>
    <n v="61.39"/>
    <x v="2274"/>
    <d v="2015-05-13T01:37:17"/>
    <x v="4"/>
    <x v="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x v="6"/>
    <x v="11"/>
    <n v="16"/>
    <n v="91.83"/>
    <x v="2275"/>
    <d v="2016-07-17T00:43:00"/>
    <x v="1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x v="0"/>
    <x v="26"/>
    <n v="15"/>
    <n v="367"/>
    <x v="2276"/>
    <d v="2015-08-03T15:35:24"/>
    <x v="4"/>
    <x v="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x v="6"/>
    <x v="11"/>
    <n v="110"/>
    <n v="40.78"/>
    <x v="2277"/>
    <d v="2014-09-03T04:59:00"/>
    <x v="2"/>
    <x v="1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x v="0"/>
    <x v="24"/>
    <n v="0"/>
    <n v="550"/>
    <x v="2278"/>
    <d v="2015-09-24T19:09:25"/>
    <x v="4"/>
    <x v="0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x v="6"/>
    <x v="19"/>
    <n v="100"/>
    <n v="73.33"/>
    <x v="2279"/>
    <d v="2016-04-15T14:21:19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x v="7"/>
    <x v="25"/>
    <n v="110"/>
    <n v="100"/>
    <x v="2280"/>
    <d v="2011-08-01T15:34:15"/>
    <x v="6"/>
    <x v="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x v="6"/>
    <x v="11"/>
    <n v="22"/>
    <n v="47.7"/>
    <x v="2281"/>
    <d v="2014-05-11T11:50:52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x v="6"/>
    <x v="9"/>
    <n v="2"/>
    <n v="18.899999999999999"/>
    <x v="2282"/>
    <d v="2014-10-05T19:16:13"/>
    <x v="2"/>
    <x v="0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x v="1"/>
    <x v="17"/>
    <n v="109"/>
    <n v="43.64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x v="6"/>
    <x v="11"/>
    <n v="218"/>
    <n v="54.5"/>
    <x v="2284"/>
    <d v="2015-03-07T04:55:00"/>
    <x v="4"/>
    <x v="37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x v="6"/>
    <x v="11"/>
    <n v="109"/>
    <n v="26.54"/>
    <x v="2285"/>
    <d v="2015-06-10T19:27:24"/>
    <x v="4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x v="6"/>
    <x v="11"/>
    <n v="108"/>
    <n v="30.93"/>
    <x v="2286"/>
    <d v="2014-06-25T16:59:06"/>
    <x v="2"/>
    <x v="1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x v="6"/>
    <x v="11"/>
    <n v="108"/>
    <n v="43.28"/>
    <x v="2287"/>
    <d v="2015-02-05T12:20:00"/>
    <x v="4"/>
    <x v="5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x v="7"/>
    <x v="15"/>
    <n v="166"/>
    <n v="31.82"/>
    <x v="2288"/>
    <d v="2013-10-29T15:54:43"/>
    <x v="0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x v="2"/>
    <x v="3"/>
    <n v="3"/>
    <n v="49.14"/>
    <x v="2289"/>
    <d v="2015-01-13T19:39:19"/>
    <x v="2"/>
    <x v="0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x v="7"/>
    <x v="22"/>
    <n v="108"/>
    <n v="33.75"/>
    <x v="2290"/>
    <d v="2015-02-01T00:31:47"/>
    <x v="4"/>
    <x v="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x v="6"/>
    <x v="9"/>
    <n v="180"/>
    <n v="54"/>
    <x v="2291"/>
    <d v="2015-04-25T05:11:23"/>
    <x v="4"/>
    <x v="0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x v="6"/>
    <x v="11"/>
    <n v="108"/>
    <n v="77"/>
    <x v="2292"/>
    <d v="2016-03-18T20:20:12"/>
    <x v="1"/>
    <x v="4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x v="6"/>
    <x v="11"/>
    <n v="215"/>
    <n v="35.770000000000003"/>
    <x v="2293"/>
    <d v="2014-08-31T20:00:00"/>
    <x v="2"/>
    <x v="1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x v="6"/>
    <x v="9"/>
    <n v="4"/>
    <n v="82.46"/>
    <x v="2294"/>
    <d v="2016-11-24T17:11:00"/>
    <x v="1"/>
    <x v="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x v="3"/>
    <x v="5"/>
    <n v="223"/>
    <n v="21.38"/>
    <x v="2295"/>
    <d v="2016-11-22T10:50:46"/>
    <x v="1"/>
    <x v="0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x v="6"/>
    <x v="11"/>
    <n v="107"/>
    <n v="53.34"/>
    <x v="2296"/>
    <d v="2016-05-15T01:22:19"/>
    <x v="1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x v="7"/>
    <x v="25"/>
    <n v="118"/>
    <n v="29.61"/>
    <x v="2297"/>
    <d v="2014-05-15T17:53:06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x v="6"/>
    <x v="9"/>
    <n v="213"/>
    <n v="33.31"/>
    <x v="2298"/>
    <d v="2010-10-02T04:59:00"/>
    <x v="7"/>
    <x v="0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x v="7"/>
    <x v="15"/>
    <n v="133"/>
    <n v="42.61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x v="6"/>
    <x v="11"/>
    <n v="21"/>
    <n v="56.05"/>
    <x v="2300"/>
    <d v="2014-06-01T01:44:24"/>
    <x v="2"/>
    <x v="26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x v="6"/>
    <x v="11"/>
    <n v="106"/>
    <n v="40.92"/>
    <x v="2301"/>
    <d v="2015-07-17T21:02:00"/>
    <x v="4"/>
    <x v="43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x v="6"/>
    <x v="11"/>
    <n v="106"/>
    <n v="25.31"/>
    <x v="2302"/>
    <d v="2016-03-07T04:59:00"/>
    <x v="1"/>
    <x v="2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x v="7"/>
    <x v="37"/>
    <n v="7"/>
    <n v="58.89"/>
    <x v="2303"/>
    <d v="2014-06-06T13:11:42"/>
    <x v="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x v="6"/>
    <x v="11"/>
    <n v="18"/>
    <n v="81.540000000000006"/>
    <x v="2304"/>
    <d v="2014-08-12T15:51:50"/>
    <x v="2"/>
    <x v="1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x v="0"/>
    <x v="24"/>
    <n v="50"/>
    <n v="117.56"/>
    <x v="2305"/>
    <d v="2016-05-22T14:59:34"/>
    <x v="1"/>
    <x v="0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x v="7"/>
    <x v="12"/>
    <n v="106"/>
    <n v="52.8"/>
    <x v="2306"/>
    <d v="2015-01-27T23:13:07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x v="0"/>
    <x v="1"/>
    <n v="132"/>
    <n v="39.07"/>
    <x v="2307"/>
    <d v="2014-08-11T20:27:47"/>
    <x v="2"/>
    <x v="0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x v="6"/>
    <x v="11"/>
    <n v="211"/>
    <n v="58.61"/>
    <x v="2308"/>
    <d v="2014-07-18T23:48:24"/>
    <x v="2"/>
    <x v="1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x v="7"/>
    <x v="15"/>
    <n v="350"/>
    <n v="75.040000000000006"/>
    <x v="2309"/>
    <d v="2011-02-06T00:46:49"/>
    <x v="6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x v="7"/>
    <x v="14"/>
    <n v="11"/>
    <n v="525"/>
    <x v="2310"/>
    <d v="2014-09-01T15:30:34"/>
    <x v="2"/>
    <x v="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x v="7"/>
    <x v="15"/>
    <n v="105"/>
    <n v="38.89"/>
    <x v="2311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x v="7"/>
    <x v="15"/>
    <n v="263"/>
    <n v="42"/>
    <x v="2312"/>
    <d v="2013-03-02T07:59:00"/>
    <x v="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x v="1"/>
    <x v="39"/>
    <n v="10"/>
    <n v="31.76"/>
    <x v="2313"/>
    <d v="2014-01-11T21:36:41"/>
    <x v="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x v="7"/>
    <x v="12"/>
    <n v="105"/>
    <n v="32.72"/>
    <x v="2314"/>
    <d v="2012-04-08T21:45:08"/>
    <x v="3"/>
    <x v="0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x v="6"/>
    <x v="11"/>
    <n v="105"/>
    <n v="45.48"/>
    <x v="2315"/>
    <d v="2015-01-01T05:00:00"/>
    <x v="2"/>
    <x v="2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x v="6"/>
    <x v="11"/>
    <n v="139"/>
    <n v="45.35"/>
    <x v="2316"/>
    <d v="2015-09-02T04:19:46"/>
    <x v="4"/>
    <x v="1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x v="5"/>
    <x v="8"/>
    <n v="104"/>
    <n v="28.92"/>
    <x v="2317"/>
    <d v="2011-10-20T02:00:00"/>
    <x v="6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x v="6"/>
    <x v="9"/>
    <n v="4"/>
    <n v="61.18"/>
    <x v="2318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x v="7"/>
    <x v="33"/>
    <n v="12"/>
    <n v="346.67"/>
    <x v="2319"/>
    <d v="2013-04-08T19:17:37"/>
    <x v="0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x v="7"/>
    <x v="15"/>
    <n v="104"/>
    <n v="38.520000000000003"/>
    <x v="2320"/>
    <d v="2011-05-03T16:10:25"/>
    <x v="6"/>
    <x v="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x v="7"/>
    <x v="15"/>
    <n v="104"/>
    <n v="86.67"/>
    <x v="2321"/>
    <d v="2013-07-10T16:52:00"/>
    <x v="0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x v="7"/>
    <x v="12"/>
    <n v="130"/>
    <n v="28"/>
    <x v="2322"/>
    <d v="2013-05-31T00:00:00"/>
    <x v="0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x v="6"/>
    <x v="11"/>
    <n v="104"/>
    <n v="38.33"/>
    <x v="2323"/>
    <d v="2014-08-25T04:59:00"/>
    <x v="2"/>
    <x v="15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x v="6"/>
    <x v="11"/>
    <n v="104"/>
    <n v="43.13"/>
    <x v="2324"/>
    <d v="2015-07-31T08:58:00"/>
    <x v="4"/>
    <x v="16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x v="6"/>
    <x v="11"/>
    <n v="104"/>
    <n v="36.96"/>
    <x v="2325"/>
    <d v="2015-07-23T18:33:00"/>
    <x v="4"/>
    <x v="35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x v="2"/>
    <x v="3"/>
    <n v="115"/>
    <n v="32.340000000000003"/>
    <x v="2326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x v="7"/>
    <x v="12"/>
    <n v="103"/>
    <n v="28.66"/>
    <x v="2327"/>
    <d v="2012-05-24T01:47:35"/>
    <x v="3"/>
    <x v="0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x v="7"/>
    <x v="15"/>
    <n v="103"/>
    <n v="73.569999999999993"/>
    <x v="2328"/>
    <d v="2012-05-12T23:54:23"/>
    <x v="3"/>
    <x v="0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x v="6"/>
    <x v="11"/>
    <n v="129"/>
    <n v="64.38"/>
    <x v="2329"/>
    <d v="2014-09-12T19:34:44"/>
    <x v="2"/>
    <x v="43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x v="0"/>
    <x v="26"/>
    <n v="1"/>
    <n v="342"/>
    <x v="2330"/>
    <d v="2016-07-22T15:02:20"/>
    <x v="1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x v="3"/>
    <x v="18"/>
    <n v="3"/>
    <n v="114"/>
    <x v="2331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x v="7"/>
    <x v="22"/>
    <n v="103"/>
    <n v="44.61"/>
    <x v="2332"/>
    <d v="2010-07-05T04:00:00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x v="6"/>
    <x v="19"/>
    <n v="1"/>
    <n v="205"/>
    <x v="2333"/>
    <d v="2014-08-10T17:20:48"/>
    <x v="2"/>
    <x v="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x v="7"/>
    <x v="15"/>
    <n v="103"/>
    <n v="102.5"/>
    <x v="2334"/>
    <d v="2014-03-17T02:35:19"/>
    <x v="2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x v="6"/>
    <x v="11"/>
    <n v="114"/>
    <n v="37.96"/>
    <x v="2335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x v="7"/>
    <x v="13"/>
    <n v="102"/>
    <n v="48.62"/>
    <x v="2336"/>
    <d v="2015-05-18T05:00:00"/>
    <x v="4"/>
    <x v="0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x v="2"/>
    <x v="34"/>
    <n v="2"/>
    <n v="510"/>
    <x v="2337"/>
    <d v="2015-09-23T20:34:24"/>
    <x v="4"/>
    <x v="0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x v="4"/>
    <x v="29"/>
    <n v="6"/>
    <n v="340"/>
    <x v="2338"/>
    <d v="2016-09-22T01:17:45"/>
    <x v="1"/>
    <x v="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x v="6"/>
    <x v="11"/>
    <n v="102"/>
    <n v="24.29"/>
    <x v="2339"/>
    <d v="2015-09-04T09:27:53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x v="7"/>
    <x v="13"/>
    <n v="102"/>
    <n v="42.33"/>
    <x v="2340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x v="7"/>
    <x v="15"/>
    <n v="102"/>
    <n v="39.04"/>
    <x v="2341"/>
    <d v="2012-07-22T01:40:02"/>
    <x v="3"/>
    <x v="0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x v="7"/>
    <x v="13"/>
    <n v="102"/>
    <n v="53.42"/>
    <x v="2342"/>
    <d v="2015-08-19T17:15:12"/>
    <x v="4"/>
    <x v="0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x v="2"/>
    <x v="3"/>
    <n v="101"/>
    <n v="168.5"/>
    <x v="2343"/>
    <d v="2016-06-09T20:47:41"/>
    <x v="1"/>
    <x v="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x v="6"/>
    <x v="11"/>
    <n v="67"/>
    <n v="63.13"/>
    <x v="2344"/>
    <d v="2015-06-26T13:25:00"/>
    <x v="4"/>
    <x v="6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x v="6"/>
    <x v="11"/>
    <n v="202"/>
    <n v="59.41"/>
    <x v="2345"/>
    <d v="2015-08-30T00:00:00"/>
    <x v="4"/>
    <x v="42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x v="7"/>
    <x v="15"/>
    <n v="101"/>
    <n v="52.95"/>
    <x v="2346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x v="6"/>
    <x v="9"/>
    <n v="101"/>
    <n v="37.22"/>
    <x v="2347"/>
    <d v="2016-03-04T06:03:17"/>
    <x v="1"/>
    <x v="0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x v="6"/>
    <x v="11"/>
    <n v="101"/>
    <n v="59.12"/>
    <x v="2348"/>
    <d v="2015-10-05T16:00:00"/>
    <x v="4"/>
    <x v="19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x v="3"/>
    <x v="28"/>
    <n v="20"/>
    <n v="41.83"/>
    <x v="2349"/>
    <d v="2016-03-30T12:36:20"/>
    <x v="1"/>
    <x v="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x v="6"/>
    <x v="9"/>
    <n v="100"/>
    <n v="45.59"/>
    <x v="2350"/>
    <d v="2016-02-20T20:07:47"/>
    <x v="1"/>
    <x v="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x v="7"/>
    <x v="22"/>
    <n v="1254"/>
    <n v="27.86"/>
    <x v="2351"/>
    <d v="2016-04-30T21:59:00"/>
    <x v="1"/>
    <x v="0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x v="1"/>
    <x v="39"/>
    <n v="14"/>
    <n v="29.47"/>
    <x v="2352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x v="7"/>
    <x v="15"/>
    <n v="100"/>
    <n v="35.770000000000003"/>
    <x v="2353"/>
    <d v="2011-10-01T03:00:00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x v="7"/>
    <x v="15"/>
    <n v="100"/>
    <n v="40.04"/>
    <x v="2354"/>
    <d v="2012-06-26T18:00:00"/>
    <x v="3"/>
    <x v="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x v="7"/>
    <x v="12"/>
    <n v="100"/>
    <n v="40.04"/>
    <x v="2355"/>
    <d v="2011-08-01T18:46:23"/>
    <x v="6"/>
    <x v="0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x v="7"/>
    <x v="15"/>
    <n v="125"/>
    <n v="37.07"/>
    <x v="2356"/>
    <d v="2013-06-05T00:00:32"/>
    <x v="0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x v="0"/>
    <x v="24"/>
    <n v="125"/>
    <n v="91"/>
    <x v="2357"/>
    <d v="2016-01-10T00:51:36"/>
    <x v="4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x v="7"/>
    <x v="15"/>
    <n v="133"/>
    <n v="52.68"/>
    <x v="2358"/>
    <d v="2014-02-06T17:01:24"/>
    <x v="2"/>
    <x v="0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x v="6"/>
    <x v="11"/>
    <n v="100"/>
    <n v="47.67"/>
    <x v="2359"/>
    <d v="2014-09-28T03:23:00"/>
    <x v="2"/>
    <x v="21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x v="6"/>
    <x v="11"/>
    <n v="100"/>
    <n v="50"/>
    <x v="2360"/>
    <d v="2015-08-20T23:00:00"/>
    <x v="4"/>
    <x v="3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x v="4"/>
    <x v="40"/>
    <n v="1"/>
    <n v="35.71"/>
    <x v="2361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x v="6"/>
    <x v="11"/>
    <n v="10"/>
    <n v="142.86000000000001"/>
    <x v="2362"/>
    <d v="2015-11-30T06:04:09"/>
    <x v="4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x v="5"/>
    <x v="8"/>
    <n v="100"/>
    <n v="71.430000000000007"/>
    <x v="2363"/>
    <d v="2015-05-08T00:52:52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x v="7"/>
    <x v="15"/>
    <n v="100"/>
    <n v="52.63"/>
    <x v="2364"/>
    <d v="2016-06-17T04:55:00"/>
    <x v="1"/>
    <x v="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x v="7"/>
    <x v="15"/>
    <n v="100"/>
    <n v="76.92"/>
    <x v="2365"/>
    <d v="2015-04-18T13:55:20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x v="6"/>
    <x v="11"/>
    <n v="100"/>
    <n v="28.57"/>
    <x v="2366"/>
    <d v="2014-09-23T22:08:55"/>
    <x v="2"/>
    <x v="1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x v="6"/>
    <x v="19"/>
    <n v="100"/>
    <n v="41.67"/>
    <x v="2367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x v="6"/>
    <x v="9"/>
    <n v="100"/>
    <n v="35.71"/>
    <x v="2368"/>
    <d v="2016-06-20T08:41:21"/>
    <x v="1"/>
    <x v="0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x v="6"/>
    <x v="11"/>
    <n v="100"/>
    <n v="41.67"/>
    <x v="2369"/>
    <d v="2014-07-16T23:27:21"/>
    <x v="2"/>
    <x v="5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x v="6"/>
    <x v="11"/>
    <n v="100"/>
    <n v="125"/>
    <x v="2370"/>
    <d v="2015-11-19T18:58:11"/>
    <x v="4"/>
    <x v="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x v="6"/>
    <x v="11"/>
    <n v="100"/>
    <n v="58.82"/>
    <x v="2371"/>
    <d v="2015-04-23T11:53:12"/>
    <x v="4"/>
    <x v="27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x v="6"/>
    <x v="11"/>
    <n v="100"/>
    <n v="41.67"/>
    <x v="2372"/>
    <d v="2015-04-25T09:53:39"/>
    <x v="4"/>
    <x v="27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x v="2"/>
    <x v="3"/>
    <n v="11"/>
    <n v="55.39"/>
    <x v="2373"/>
    <d v="2015-02-11T13:13:42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x v="2"/>
    <x v="3"/>
    <n v="2"/>
    <n v="66.33"/>
    <x v="2374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x v="0"/>
    <x v="1"/>
    <n v="3"/>
    <n v="66.069999999999993"/>
    <x v="2375"/>
    <d v="2015-08-02T19:17:13"/>
    <x v="4"/>
    <x v="0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x v="0"/>
    <x v="4"/>
    <n v="106"/>
    <n v="39.44"/>
    <x v="2376"/>
    <d v="2016-09-29T15:45:21"/>
    <x v="1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x v="6"/>
    <x v="19"/>
    <n v="13"/>
    <n v="57.65"/>
    <x v="2377"/>
    <d v="2014-07-30T23:00:00"/>
    <x v="2"/>
    <x v="0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x v="7"/>
    <x v="15"/>
    <n v="109"/>
    <n v="75.38"/>
    <x v="2378"/>
    <d v="2013-05-07T04:59:00"/>
    <x v="0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x v="4"/>
    <x v="29"/>
    <n v="2"/>
    <n v="61.19"/>
    <x v="2379"/>
    <d v="2014-09-12T17:38:15"/>
    <x v="2"/>
    <x v="0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x v="0"/>
    <x v="1"/>
    <n v="1"/>
    <n v="195.4"/>
    <x v="2380"/>
    <d v="2017-01-21T11:47:58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x v="6"/>
    <x v="11"/>
    <n v="129"/>
    <n v="60.69"/>
    <x v="2381"/>
    <d v="2014-10-20T05:59:00"/>
    <x v="2"/>
    <x v="28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x v="0"/>
    <x v="4"/>
    <n v="647"/>
    <n v="21.56"/>
    <x v="2382"/>
    <d v="2015-11-26T20:54:21"/>
    <x v="4"/>
    <x v="0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x v="6"/>
    <x v="11"/>
    <n v="138"/>
    <n v="28.41"/>
    <x v="2383"/>
    <d v="2016-02-14T00:00:00"/>
    <x v="1"/>
    <x v="5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x v="6"/>
    <x v="11"/>
    <n v="38"/>
    <n v="119.13"/>
    <x v="2384"/>
    <d v="2015-01-28T19:37:11"/>
    <x v="2"/>
    <x v="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x v="6"/>
    <x v="11"/>
    <n v="190"/>
    <n v="50"/>
    <x v="2385"/>
    <d v="2014-08-15T12:39:12"/>
    <x v="2"/>
    <x v="37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x v="4"/>
    <x v="40"/>
    <n v="19"/>
    <n v="77.5"/>
    <x v="2386"/>
    <d v="2015-02-22T20:09:13"/>
    <x v="4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x v="6"/>
    <x v="19"/>
    <n v="31"/>
    <n v="66.14"/>
    <x v="2387"/>
    <d v="2015-01-01T16:48:55"/>
    <x v="2"/>
    <x v="0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x v="0"/>
    <x v="4"/>
    <n v="110"/>
    <n v="44.1"/>
    <x v="2388"/>
    <d v="2014-11-30T23:11:07"/>
    <x v="2"/>
    <x v="0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x v="6"/>
    <x v="11"/>
    <n v="116"/>
    <n v="44"/>
    <x v="2389"/>
    <d v="2014-07-05T12:40:28"/>
    <x v="2"/>
    <x v="1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x v="7"/>
    <x v="15"/>
    <n v="108"/>
    <n v="34.07"/>
    <x v="2390"/>
    <d v="2012-09-25T03:59:00"/>
    <x v="3"/>
    <x v="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x v="6"/>
    <x v="11"/>
    <n v="184"/>
    <n v="24.21"/>
    <x v="2391"/>
    <d v="2015-05-30T18:10:00"/>
    <x v="4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x v="7"/>
    <x v="15"/>
    <n v="122"/>
    <n v="53.88"/>
    <x v="2392"/>
    <d v="2017-03-01T03:00:00"/>
    <x v="5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x v="4"/>
    <x v="29"/>
    <n v="6"/>
    <n v="60.73"/>
    <x v="2393"/>
    <d v="2015-05-15T17:01:52"/>
    <x v="4"/>
    <x v="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x v="7"/>
    <x v="15"/>
    <n v="152"/>
    <n v="27.61"/>
    <x v="2394"/>
    <d v="2013-03-01T13:58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x v="6"/>
    <x v="9"/>
    <n v="23"/>
    <n v="53.53"/>
    <x v="2395"/>
    <d v="2014-06-01T03:59:00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x v="0"/>
    <x v="1"/>
    <n v="34"/>
    <n v="75.75"/>
    <x v="2396"/>
    <d v="2016-02-21T22:36:37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x v="6"/>
    <x v="11"/>
    <n v="36"/>
    <n v="33.67"/>
    <x v="2397"/>
    <d v="2015-05-10T22:59:00"/>
    <x v="4"/>
    <x v="13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x v="2"/>
    <x v="3"/>
    <n v="48"/>
    <n v="31.21"/>
    <x v="2398"/>
    <d v="2014-12-15T13:12:57"/>
    <x v="2"/>
    <x v="0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x v="6"/>
    <x v="11"/>
    <n v="101"/>
    <n v="60.33"/>
    <x v="2399"/>
    <d v="2014-07-02T14:54:06"/>
    <x v="2"/>
    <x v="13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x v="0"/>
    <x v="1"/>
    <n v="8"/>
    <n v="31.17"/>
    <x v="2400"/>
    <d v="2015-04-13T15:59:35"/>
    <x v="4"/>
    <x v="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x v="7"/>
    <x v="15"/>
    <n v="181"/>
    <n v="31.14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x v="5"/>
    <x v="27"/>
    <n v="100"/>
    <n v="50"/>
    <x v="2402"/>
    <d v="2011-05-03T03:59:00"/>
    <x v="6"/>
    <x v="0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x v="6"/>
    <x v="11"/>
    <n v="113"/>
    <n v="64.290000000000006"/>
    <x v="2403"/>
    <d v="2016-08-03T04:09:00"/>
    <x v="1"/>
    <x v="8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x v="3"/>
    <x v="5"/>
    <n v="120"/>
    <n v="35.92"/>
    <x v="2404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x v="2"/>
    <x v="3"/>
    <n v="21"/>
    <n v="35.799999999999997"/>
    <x v="2405"/>
    <d v="2014-10-23T23:30:40"/>
    <x v="2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x v="1"/>
    <x v="35"/>
    <n v="31"/>
    <n v="47.11"/>
    <x v="2406"/>
    <d v="2013-10-02T13:27:5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x v="0"/>
    <x v="1"/>
    <n v="15"/>
    <n v="34.270000000000003"/>
    <x v="2407"/>
    <d v="2015-01-01T06:59:00"/>
    <x v="2"/>
    <x v="0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x v="7"/>
    <x v="25"/>
    <n v="111"/>
    <n v="35.6"/>
    <x v="2408"/>
    <d v="2011-11-15T19:37:00"/>
    <x v="6"/>
    <x v="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x v="6"/>
    <x v="11"/>
    <n v="119"/>
    <n v="29.67"/>
    <x v="2409"/>
    <d v="2015-08-01T22:24:54"/>
    <x v="4"/>
    <x v="26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x v="4"/>
    <x v="29"/>
    <n v="6"/>
    <n v="46.63"/>
    <x v="2410"/>
    <d v="2016-05-08T20:12:07"/>
    <x v="1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x v="1"/>
    <x v="2"/>
    <n v="148"/>
    <n v="35.44"/>
    <x v="2411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x v="0"/>
    <x v="4"/>
    <n v="1"/>
    <n v="80.45"/>
    <x v="2412"/>
    <d v="2014-12-10T03:48:45"/>
    <x v="2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x v="2"/>
    <x v="3"/>
    <n v="885"/>
    <n v="35.4"/>
    <x v="2413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x v="6"/>
    <x v="19"/>
    <n v="4"/>
    <n v="55.06"/>
    <x v="2414"/>
    <d v="2015-01-11T04:59:00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x v="0"/>
    <x v="1"/>
    <n v="11"/>
    <n v="51.82"/>
    <x v="2415"/>
    <d v="2015-04-10T04:59:00"/>
    <x v="4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x v="6"/>
    <x v="11"/>
    <n v="18"/>
    <n v="41.95"/>
    <x v="2416"/>
    <d v="2014-06-19T15:33:51"/>
    <x v="2"/>
    <x v="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x v="6"/>
    <x v="11"/>
    <n v="119"/>
    <n v="17.25"/>
    <x v="2417"/>
    <d v="2017-02-28T00:00:00"/>
    <x v="5"/>
    <x v="24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x v="0"/>
    <x v="1"/>
    <n v="1"/>
    <n v="30.31"/>
    <x v="2418"/>
    <d v="2015-09-01T15:05:19"/>
    <x v="4"/>
    <x v="0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x v="0"/>
    <x v="1"/>
    <n v="15"/>
    <n v="97.33"/>
    <x v="2419"/>
    <d v="2014-07-11T16:00:00"/>
    <x v="2"/>
    <x v="0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x v="6"/>
    <x v="11"/>
    <n v="109"/>
    <n v="46.05"/>
    <x v="2420"/>
    <d v="2016-06-16T05:58:09"/>
    <x v="1"/>
    <x v="37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x v="7"/>
    <x v="15"/>
    <n v="219"/>
    <n v="62.5"/>
    <x v="2421"/>
    <d v="2015-07-29T15:31:29"/>
    <x v="4"/>
    <x v="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x v="6"/>
    <x v="11"/>
    <n v="9"/>
    <n v="25.65"/>
    <x v="2422"/>
    <d v="2014-07-20T18:51:27"/>
    <x v="2"/>
    <x v="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x v="6"/>
    <x v="11"/>
    <n v="289"/>
    <n v="43.35"/>
    <x v="2423"/>
    <d v="2016-06-08T13:59:00"/>
    <x v="1"/>
    <x v="4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2"/>
    <x v="3"/>
    <n v="13"/>
    <n v="37.61"/>
    <x v="2424"/>
    <d v="2016-07-03T07:38:56"/>
    <x v="1"/>
    <x v="0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x v="0"/>
    <x v="1"/>
    <n v="2"/>
    <n v="50.65"/>
    <x v="2425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x v="5"/>
    <x v="23"/>
    <n v="3"/>
    <n v="61.5"/>
    <x v="2426"/>
    <d v="2014-09-17T16:45:19"/>
    <x v="2"/>
    <x v="0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x v="7"/>
    <x v="13"/>
    <n v="156"/>
    <n v="26.06"/>
    <x v="2427"/>
    <d v="2012-03-13T06:59:00"/>
    <x v="3"/>
    <x v="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x v="2"/>
    <x v="3"/>
    <n v="16"/>
    <n v="45.16"/>
    <x v="2428"/>
    <d v="2014-07-06T17:13:56"/>
    <x v="2"/>
    <x v="0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x v="7"/>
    <x v="14"/>
    <n v="68"/>
    <n v="122.14"/>
    <x v="2429"/>
    <d v="2015-10-21T15:01:14"/>
    <x v="4"/>
    <x v="0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x v="3"/>
    <x v="18"/>
    <n v="1"/>
    <n v="31.56"/>
    <x v="2430"/>
    <d v="2015-08-05T00:33:53"/>
    <x v="4"/>
    <x v="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x v="6"/>
    <x v="11"/>
    <n v="34"/>
    <n v="35.5"/>
    <x v="2431"/>
    <d v="2015-07-17T10:32:59"/>
    <x v="4"/>
    <x v="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x v="7"/>
    <x v="14"/>
    <n v="21"/>
    <n v="56.67"/>
    <x v="2432"/>
    <d v="2015-07-20T22:46:32"/>
    <x v="4"/>
    <x v="0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x v="0"/>
    <x v="26"/>
    <n v="34"/>
    <n v="121.43"/>
    <x v="2433"/>
    <d v="2014-12-05T00:03:01"/>
    <x v="2"/>
    <x v="0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x v="3"/>
    <x v="18"/>
    <n v="39"/>
    <n v="40.479999999999997"/>
    <x v="2434"/>
    <d v="2013-11-26T06:30:5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x v="6"/>
    <x v="11"/>
    <n v="100"/>
    <n v="40.479999999999997"/>
    <x v="2435"/>
    <d v="2015-12-09T22:48:04"/>
    <x v="4"/>
    <x v="30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x v="7"/>
    <x v="12"/>
    <n v="113"/>
    <n v="34"/>
    <x v="2436"/>
    <d v="2012-06-04T17:19:55"/>
    <x v="3"/>
    <x v="0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x v="6"/>
    <x v="11"/>
    <n v="2"/>
    <n v="70.17"/>
    <x v="2437"/>
    <d v="2015-10-01T15:02:54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x v="6"/>
    <x v="11"/>
    <n v="105"/>
    <n v="17.829999999999998"/>
    <x v="2438"/>
    <d v="2016-02-10T21:00:00"/>
    <x v="1"/>
    <x v="1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x v="0"/>
    <x v="1"/>
    <n v="6"/>
    <n v="119.57"/>
    <x v="2439"/>
    <d v="2017-01-31T23:32:00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x v="1"/>
    <x v="39"/>
    <n v="5"/>
    <n v="37.950000000000003"/>
    <x v="2440"/>
    <d v="2012-02-29T01:29:58"/>
    <x v="3"/>
    <x v="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x v="0"/>
    <x v="4"/>
    <n v="166"/>
    <n v="31.96"/>
    <x v="2441"/>
    <d v="2016-10-12T13:11:15"/>
    <x v="1"/>
    <x v="0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x v="6"/>
    <x v="9"/>
    <n v="24"/>
    <n v="23.63"/>
    <x v="2442"/>
    <d v="2017-02-08T09:59:05"/>
    <x v="5"/>
    <x v="0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x v="6"/>
    <x v="11"/>
    <n v="330"/>
    <n v="43.42"/>
    <x v="2443"/>
    <d v="2016-05-31T11:00:00"/>
    <x v="1"/>
    <x v="2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x v="1"/>
    <x v="17"/>
    <n v="118"/>
    <n v="37.450000000000003"/>
    <x v="2444"/>
    <d v="2011-04-18T17:24:19"/>
    <x v="6"/>
    <x v="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x v="5"/>
    <x v="23"/>
    <n v="8"/>
    <n v="16.760000000000002"/>
    <x v="2445"/>
    <d v="2013-05-14T16:47:40"/>
    <x v="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x v="6"/>
    <x v="19"/>
    <n v="16"/>
    <n v="68.42"/>
    <x v="2446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x v="7"/>
    <x v="12"/>
    <n v="137"/>
    <n v="30.37"/>
    <x v="2447"/>
    <d v="2012-06-30T03:59:00"/>
    <x v="3"/>
    <x v="0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x v="7"/>
    <x v="15"/>
    <n v="102"/>
    <n v="58.21"/>
    <x v="2448"/>
    <d v="2012-11-14T02:26:57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x v="6"/>
    <x v="11"/>
    <n v="33"/>
    <n v="50.88"/>
    <x v="2449"/>
    <d v="2015-08-17T16:00:00"/>
    <x v="4"/>
    <x v="30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x v="1"/>
    <x v="17"/>
    <n v="148"/>
    <n v="54.27"/>
    <x v="2450"/>
    <d v="2012-04-16T21:00:00"/>
    <x v="3"/>
    <x v="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x v="3"/>
    <x v="5"/>
    <n v="163"/>
    <n v="27.1"/>
    <x v="2451"/>
    <d v="2012-01-28T18:54:07"/>
    <x v="6"/>
    <x v="0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x v="7"/>
    <x v="15"/>
    <n v="116"/>
    <n v="24.58"/>
    <x v="2452"/>
    <d v="2012-10-24T16:26:16"/>
    <x v="3"/>
    <x v="0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x v="7"/>
    <x v="15"/>
    <n v="101"/>
    <n v="115.71"/>
    <x v="2453"/>
    <d v="2012-06-28T17:26:56"/>
    <x v="3"/>
    <x v="0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x v="6"/>
    <x v="11"/>
    <n v="101"/>
    <n v="24.55"/>
    <x v="2454"/>
    <d v="2016-05-08T08:59:26"/>
    <x v="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x v="1"/>
    <x v="31"/>
    <n v="27"/>
    <n v="36.68"/>
    <x v="2455"/>
    <d v="2014-07-13T04:59:00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x v="0"/>
    <x v="0"/>
    <n v="101"/>
    <n v="35"/>
    <x v="2456"/>
    <d v="2009-11-23T05:59:00"/>
    <x v="8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x v="1"/>
    <x v="31"/>
    <n v="7"/>
    <n v="80.5"/>
    <x v="2457"/>
    <d v="2016-12-10T11:00:00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x v="6"/>
    <x v="11"/>
    <n v="20"/>
    <n v="100.63"/>
    <x v="2458"/>
    <d v="2016-07-17T10:47:48"/>
    <x v="1"/>
    <x v="13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x v="1"/>
    <x v="39"/>
    <n v="27"/>
    <n v="42.16"/>
    <x v="2459"/>
    <d v="2014-08-29T18:45:1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x v="4"/>
    <x v="7"/>
    <n v="134"/>
    <n v="53.4"/>
    <x v="2460"/>
    <d v="2015-12-29T23:00:00"/>
    <x v="4"/>
    <x v="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x v="4"/>
    <x v="29"/>
    <n v="1"/>
    <n v="200"/>
    <x v="2461"/>
    <d v="2014-08-09T21:57:05"/>
    <x v="2"/>
    <x v="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x v="6"/>
    <x v="11"/>
    <n v="3"/>
    <n v="800"/>
    <x v="2462"/>
    <d v="2016-12-19T00:45:50"/>
    <x v="1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x v="5"/>
    <x v="10"/>
    <n v="16"/>
    <n v="160"/>
    <x v="2463"/>
    <d v="2015-07-21T06:59:00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x v="1"/>
    <x v="31"/>
    <n v="18"/>
    <n v="88.89"/>
    <x v="2464"/>
    <d v="2015-08-16T16:13:11"/>
    <x v="4"/>
    <x v="0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x v="6"/>
    <x v="11"/>
    <n v="100"/>
    <n v="29.63"/>
    <x v="2465"/>
    <d v="2016-06-17T14:00:00"/>
    <x v="1"/>
    <x v="8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x v="5"/>
    <x v="16"/>
    <n v="133"/>
    <n v="57.14"/>
    <x v="2466"/>
    <d v="2016-01-09T00:36:01"/>
    <x v="4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x v="7"/>
    <x v="12"/>
    <n v="266"/>
    <n v="26.57"/>
    <x v="2467"/>
    <d v="2012-04-22T16:59:36"/>
    <x v="3"/>
    <x v="0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x v="6"/>
    <x v="9"/>
    <n v="16"/>
    <n v="88.44"/>
    <x v="2468"/>
    <d v="2016-08-14T22:45:43"/>
    <x v="1"/>
    <x v="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x v="6"/>
    <x v="9"/>
    <n v="4"/>
    <n v="56.79"/>
    <x v="2469"/>
    <d v="2015-05-20T19:48:46"/>
    <x v="4"/>
    <x v="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x v="6"/>
    <x v="11"/>
    <n v="53"/>
    <n v="88.33"/>
    <x v="2470"/>
    <d v="2016-07-03T19:59:00"/>
    <x v="1"/>
    <x v="1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x v="6"/>
    <x v="19"/>
    <n v="106"/>
    <n v="88.33"/>
    <x v="2471"/>
    <d v="2014-09-15T06:08:00"/>
    <x v="2"/>
    <x v="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x v="6"/>
    <x v="11"/>
    <n v="158"/>
    <n v="79.099999999999994"/>
    <x v="2472"/>
    <d v="2015-05-18T05:59:44"/>
    <x v="4"/>
    <x v="15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x v="0"/>
    <x v="26"/>
    <n v="1"/>
    <n v="112.57"/>
    <x v="2473"/>
    <d v="2015-08-05T16:50:3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x v="7"/>
    <x v="25"/>
    <n v="106"/>
    <n v="23.12"/>
    <x v="2474"/>
    <d v="2012-12-24T23:47:37"/>
    <x v="3"/>
    <x v="0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x v="6"/>
    <x v="11"/>
    <n v="142"/>
    <n v="29"/>
    <x v="2475"/>
    <d v="2014-07-27T14:17:25"/>
    <x v="2"/>
    <x v="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x v="6"/>
    <x v="11"/>
    <n v="104"/>
    <n v="97.5"/>
    <x v="2476"/>
    <d v="2014-06-16T17:06:34"/>
    <x v="2"/>
    <x v="4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x v="6"/>
    <x v="11"/>
    <n v="130"/>
    <n v="23.64"/>
    <x v="2477"/>
    <d v="2015-02-28T15:14:22"/>
    <x v="4"/>
    <x v="30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x v="6"/>
    <x v="11"/>
    <n v="130"/>
    <n v="28.89"/>
    <x v="2478"/>
    <d v="2015-04-26T06:28:00"/>
    <x v="4"/>
    <x v="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x v="6"/>
    <x v="11"/>
    <n v="22"/>
    <n v="129.16999999999999"/>
    <x v="2479"/>
    <d v="2015-11-25T23:00:00"/>
    <x v="4"/>
    <x v="35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x v="6"/>
    <x v="11"/>
    <n v="100"/>
    <n v="38.65"/>
    <x v="2480"/>
    <d v="2014-06-28T14:05:24"/>
    <x v="2"/>
    <x v="1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x v="5"/>
    <x v="23"/>
    <n v="7"/>
    <n v="47.88"/>
    <x v="2481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x v="1"/>
    <x v="17"/>
    <n v="116"/>
    <n v="40.21"/>
    <x v="2482"/>
    <d v="2011-07-06T19:33:10"/>
    <x v="6"/>
    <x v="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x v="5"/>
    <x v="27"/>
    <n v="127"/>
    <n v="21.19"/>
    <x v="2483"/>
    <d v="2014-02-23T13:39:51"/>
    <x v="2"/>
    <x v="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x v="7"/>
    <x v="14"/>
    <n v="22"/>
    <n v="76"/>
    <x v="2484"/>
    <d v="2017-04-07T18:45:38"/>
    <x v="5"/>
    <x v="0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x v="6"/>
    <x v="11"/>
    <n v="117"/>
    <n v="50.67"/>
    <x v="2485"/>
    <d v="2015-06-13T01:43:00"/>
    <x v="4"/>
    <x v="8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x v="6"/>
    <x v="11"/>
    <n v="152"/>
    <n v="19.489999999999998"/>
    <x v="2486"/>
    <d v="2015-04-02T15:54:31"/>
    <x v="4"/>
    <x v="27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x v="6"/>
    <x v="11"/>
    <n v="22"/>
    <n v="126.5"/>
    <x v="2487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x v="7"/>
    <x v="15"/>
    <n v="101"/>
    <n v="42.11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x v="7"/>
    <x v="13"/>
    <n v="151"/>
    <n v="50.27"/>
    <x v="2489"/>
    <d v="2014-04-14T23:00:00"/>
    <x v="2"/>
    <x v="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x v="6"/>
    <x v="11"/>
    <n v="251"/>
    <n v="44.24"/>
    <x v="2490"/>
    <d v="2016-08-25T03:59:00"/>
    <x v="1"/>
    <x v="47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x v="6"/>
    <x v="11"/>
    <n v="15"/>
    <n v="83.33"/>
    <x v="2491"/>
    <d v="2014-05-17T04:32:45"/>
    <x v="2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x v="7"/>
    <x v="12"/>
    <n v="75"/>
    <n v="35.71"/>
    <x v="2492"/>
    <d v="2016-12-30T22:35:11"/>
    <x v="1"/>
    <x v="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x v="7"/>
    <x v="12"/>
    <n v="125"/>
    <n v="27.78"/>
    <x v="2493"/>
    <d v="2012-06-16T09:59:00"/>
    <x v="3"/>
    <x v="0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x v="5"/>
    <x v="10"/>
    <n v="30"/>
    <n v="93.25"/>
    <x v="2494"/>
    <d v="2015-01-29T20:21:04"/>
    <x v="2"/>
    <x v="0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x v="6"/>
    <x v="9"/>
    <n v="149"/>
    <n v="37.25"/>
    <x v="2495"/>
    <d v="2016-04-27T13:16:00"/>
    <x v="1"/>
    <x v="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x v="6"/>
    <x v="11"/>
    <n v="27"/>
    <n v="35"/>
    <x v="2496"/>
    <d v="2015-11-05T14:16:15"/>
    <x v="4"/>
    <x v="1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x v="3"/>
    <x v="18"/>
    <n v="3"/>
    <n v="34.880000000000003"/>
    <x v="2497"/>
    <d v="2012-04-13T14:17:15"/>
    <x v="3"/>
    <x v="0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x v="1"/>
    <x v="39"/>
    <n v="29"/>
    <n v="40.61"/>
    <x v="2498"/>
    <d v="2012-05-15T17:16:27"/>
    <x v="3"/>
    <x v="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x v="7"/>
    <x v="33"/>
    <n v="24"/>
    <n v="34.76"/>
    <x v="2499"/>
    <d v="2013-05-04T14:00:34"/>
    <x v="0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x v="6"/>
    <x v="11"/>
    <n v="37"/>
    <n v="91.25"/>
    <x v="2500"/>
    <d v="2014-10-22T04:59:00"/>
    <x v="2"/>
    <x v="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x v="6"/>
    <x v="11"/>
    <n v="104"/>
    <n v="36.5"/>
    <x v="2501"/>
    <d v="2014-06-06T23:00:00"/>
    <x v="2"/>
    <x v="36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x v="7"/>
    <x v="15"/>
    <n v="145"/>
    <n v="21.38"/>
    <x v="2502"/>
    <d v="2016-08-13T11:32:37"/>
    <x v="1"/>
    <x v="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x v="0"/>
    <x v="1"/>
    <n v="7"/>
    <n v="80.67"/>
    <x v="2503"/>
    <d v="2014-11-29T16:00:00"/>
    <x v="2"/>
    <x v="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x v="7"/>
    <x v="25"/>
    <n v="104"/>
    <n v="55.77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x v="5"/>
    <x v="10"/>
    <n v="21"/>
    <n v="180.5"/>
    <x v="2505"/>
    <d v="2015-06-22T17:48:15"/>
    <x v="4"/>
    <x v="0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x v="6"/>
    <x v="9"/>
    <n v="103"/>
    <n v="120.17"/>
    <x v="2506"/>
    <d v="2015-06-11T16:13:06"/>
    <x v="4"/>
    <x v="0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x v="6"/>
    <x v="11"/>
    <n v="103"/>
    <n v="26.67"/>
    <x v="2507"/>
    <d v="2016-09-26T10:37:09"/>
    <x v="1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x v="6"/>
    <x v="11"/>
    <n v="120"/>
    <n v="55.23"/>
    <x v="2508"/>
    <d v="2016-09-08T18:08:42"/>
    <x v="1"/>
    <x v="15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x v="0"/>
    <x v="1"/>
    <n v="10"/>
    <n v="44.69"/>
    <x v="2509"/>
    <d v="2014-12-01T00:00:00"/>
    <x v="2"/>
    <x v="0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x v="6"/>
    <x v="11"/>
    <n v="57"/>
    <n v="59.58"/>
    <x v="2510"/>
    <d v="2015-03-28T22:07:06"/>
    <x v="4"/>
    <x v="1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x v="6"/>
    <x v="9"/>
    <n v="60"/>
    <n v="65"/>
    <x v="2511"/>
    <d v="2015-06-16T17:47:29"/>
    <x v="4"/>
    <x v="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x v="6"/>
    <x v="11"/>
    <n v="119"/>
    <n v="27.5"/>
    <x v="2512"/>
    <d v="2015-05-07T10:09:54"/>
    <x v="4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x v="6"/>
    <x v="11"/>
    <n v="115"/>
    <n v="51"/>
    <x v="2513"/>
    <d v="2015-10-28T19:54:00"/>
    <x v="4"/>
    <x v="47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x v="6"/>
    <x v="19"/>
    <n v="130"/>
    <n v="25.46"/>
    <x v="2514"/>
    <d v="2016-04-15T20:48:27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x v="0"/>
    <x v="1"/>
    <n v="28"/>
    <n v="19.239999999999998"/>
    <x v="2515"/>
    <d v="2016-02-11T17:05:53"/>
    <x v="1"/>
    <x v="0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x v="6"/>
    <x v="11"/>
    <n v="118"/>
    <n v="29.58"/>
    <x v="2516"/>
    <d v="2015-06-16T12:59:14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x v="6"/>
    <x v="11"/>
    <n v="101"/>
    <n v="33.57"/>
    <x v="2517"/>
    <d v="2014-07-31T16:45:59"/>
    <x v="2"/>
    <x v="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x v="1"/>
    <x v="35"/>
    <n v="25"/>
    <n v="46.73"/>
    <x v="2518"/>
    <d v="2013-05-01T21:42:37"/>
    <x v="0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x v="0"/>
    <x v="1"/>
    <n v="0"/>
    <n v="100"/>
    <x v="2519"/>
    <d v="2015-07-18T20:14:16"/>
    <x v="4"/>
    <x v="0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x v="7"/>
    <x v="15"/>
    <n v="100"/>
    <n v="50"/>
    <x v="2520"/>
    <d v="2012-08-25T18:11:42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x v="6"/>
    <x v="11"/>
    <n v="139"/>
    <n v="57.92"/>
    <x v="2521"/>
    <d v="2016-10-29T03:00:00"/>
    <x v="1"/>
    <x v="3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x v="0"/>
    <x v="26"/>
    <n v="1"/>
    <n v="76.67"/>
    <x v="2522"/>
    <d v="2016-05-28T18:32:09"/>
    <x v="1"/>
    <x v="0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x v="0"/>
    <x v="1"/>
    <n v="5"/>
    <n v="27.36"/>
    <x v="2523"/>
    <d v="2015-05-11T19:57:02"/>
    <x v="4"/>
    <x v="0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x v="5"/>
    <x v="8"/>
    <n v="137"/>
    <n v="45.6"/>
    <x v="2524"/>
    <d v="2016-07-22T20:42:24"/>
    <x v="1"/>
    <x v="0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x v="7"/>
    <x v="12"/>
    <n v="137"/>
    <n v="26.27"/>
    <x v="2525"/>
    <d v="2011-06-07T15:18:01"/>
    <x v="6"/>
    <x v="0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x v="7"/>
    <x v="12"/>
    <n v="113"/>
    <n v="23.45"/>
    <x v="2526"/>
    <d v="2012-06-23T18:32:55"/>
    <x v="3"/>
    <x v="0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x v="7"/>
    <x v="15"/>
    <n v="170"/>
    <n v="39.97"/>
    <x v="2527"/>
    <d v="2010-08-03T01:59:00"/>
    <x v="7"/>
    <x v="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x v="3"/>
    <x v="18"/>
    <n v="3"/>
    <n v="37.67"/>
    <x v="2528"/>
    <d v="2016-05-14T13:35:36"/>
    <x v="1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x v="2"/>
    <x v="38"/>
    <n v="45"/>
    <n v="56.42"/>
    <x v="2529"/>
    <d v="2016-07-04T03:40:24"/>
    <x v="1"/>
    <x v="0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x v="5"/>
    <x v="23"/>
    <n v="6"/>
    <n v="52"/>
    <x v="2530"/>
    <d v="2014-06-16T22:00:00"/>
    <x v="2"/>
    <x v="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x v="2"/>
    <x v="3"/>
    <n v="135"/>
    <n v="51.92"/>
    <x v="2531"/>
    <d v="2014-08-31T15:58:45"/>
    <x v="2"/>
    <x v="0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x v="6"/>
    <x v="11"/>
    <n v="27"/>
    <n v="51.62"/>
    <x v="2532"/>
    <d v="2015-03-25T18:01:10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x v="0"/>
    <x v="26"/>
    <n v="1"/>
    <n v="47.86"/>
    <x v="2533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x v="0"/>
    <x v="1"/>
    <n v="9"/>
    <n v="41.75"/>
    <x v="2534"/>
    <d v="2016-02-18T20:14:20"/>
    <x v="1"/>
    <x v="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x v="6"/>
    <x v="11"/>
    <n v="133"/>
    <n v="51.23"/>
    <x v="2535"/>
    <d v="2014-10-10T11:00:00"/>
    <x v="2"/>
    <x v="16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x v="6"/>
    <x v="11"/>
    <n v="133"/>
    <n v="26.61"/>
    <x v="2536"/>
    <d v="2017-02-20T08:50:02"/>
    <x v="5"/>
    <x v="3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x v="6"/>
    <x v="11"/>
    <n v="132"/>
    <n v="36.67"/>
    <x v="2537"/>
    <d v="2015-07-13T01:00:00"/>
    <x v="4"/>
    <x v="15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x v="6"/>
    <x v="11"/>
    <n v="101"/>
    <n v="41.13"/>
    <x v="2538"/>
    <d v="2015-04-21T17:22:07"/>
    <x v="4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x v="6"/>
    <x v="11"/>
    <n v="37"/>
    <n v="46.93"/>
    <x v="2539"/>
    <d v="2015-06-27T18:27:06"/>
    <x v="4"/>
    <x v="30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x v="2"/>
    <x v="36"/>
    <n v="26"/>
    <n v="218.33"/>
    <x v="2540"/>
    <d v="2014-08-01T02:50:38"/>
    <x v="2"/>
    <x v="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x v="6"/>
    <x v="11"/>
    <n v="13"/>
    <n v="93"/>
    <x v="2541"/>
    <d v="2015-10-16T04:59:00"/>
    <x v="4"/>
    <x v="3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x v="2"/>
    <x v="3"/>
    <n v="14"/>
    <n v="65.099999999999994"/>
    <x v="2542"/>
    <d v="2015-02-20T08:34:13"/>
    <x v="4"/>
    <x v="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x v="7"/>
    <x v="14"/>
    <n v="7"/>
    <n v="216.67"/>
    <x v="2543"/>
    <d v="2015-07-01T06:00:00"/>
    <x v="4"/>
    <x v="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x v="6"/>
    <x v="11"/>
    <n v="11"/>
    <n v="108.33"/>
    <x v="2544"/>
    <d v="2016-11-30T17:00:00"/>
    <x v="1"/>
    <x v="8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x v="1"/>
    <x v="32"/>
    <n v="13"/>
    <n v="65"/>
    <x v="2545"/>
    <d v="2015-06-30T21:06:08"/>
    <x v="4"/>
    <x v="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x v="6"/>
    <x v="11"/>
    <n v="27"/>
    <n v="46.43"/>
    <x v="2546"/>
    <d v="2014-08-30T05:30:00"/>
    <x v="2"/>
    <x v="3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x v="6"/>
    <x v="11"/>
    <n v="130"/>
    <n v="50"/>
    <x v="2547"/>
    <d v="2015-04-18T00:37:00"/>
    <x v="4"/>
    <x v="3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x v="6"/>
    <x v="11"/>
    <n v="130"/>
    <n v="46.43"/>
    <x v="2548"/>
    <d v="2015-02-28T04:59:00"/>
    <x v="4"/>
    <x v="2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x v="6"/>
    <x v="9"/>
    <n v="0"/>
    <n v="92.14"/>
    <x v="2549"/>
    <d v="2015-06-14T19:19:00"/>
    <x v="4"/>
    <x v="0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x v="6"/>
    <x v="11"/>
    <n v="16"/>
    <n v="53.75"/>
    <x v="2550"/>
    <d v="2017-04-08T12:54:05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x v="7"/>
    <x v="33"/>
    <n v="31"/>
    <n v="21.47"/>
    <x v="2551"/>
    <d v="2012-05-29T19:55:05"/>
    <x v="3"/>
    <x v="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x v="6"/>
    <x v="11"/>
    <n v="21"/>
    <n v="45.79"/>
    <x v="2552"/>
    <d v="2016-10-27T06:40:34"/>
    <x v="1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x v="6"/>
    <x v="11"/>
    <n v="32"/>
    <n v="40.06"/>
    <x v="2553"/>
    <d v="2014-08-02T14:00:00"/>
    <x v="2"/>
    <x v="2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x v="6"/>
    <x v="11"/>
    <n v="32"/>
    <n v="33.74"/>
    <x v="2554"/>
    <d v="2016-02-20T21:05:00"/>
    <x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x v="7"/>
    <x v="13"/>
    <n v="128"/>
    <n v="21.37"/>
    <x v="2555"/>
    <d v="2016-12-13T07:59:00"/>
    <x v="1"/>
    <x v="0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x v="5"/>
    <x v="10"/>
    <n v="1"/>
    <n v="91.43"/>
    <x v="2556"/>
    <d v="2014-09-19T18:18:21"/>
    <x v="2"/>
    <x v="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x v="5"/>
    <x v="23"/>
    <n v="3"/>
    <n v="64"/>
    <x v="2557"/>
    <d v="2012-10-19T23:00:57"/>
    <x v="3"/>
    <x v="0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x v="7"/>
    <x v="33"/>
    <n v="18"/>
    <n v="58.18"/>
    <x v="2558"/>
    <d v="2015-02-28T15:10:00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x v="7"/>
    <x v="12"/>
    <n v="128"/>
    <n v="37.65"/>
    <x v="2559"/>
    <d v="2012-01-25T23:49:52"/>
    <x v="6"/>
    <x v="0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x v="6"/>
    <x v="11"/>
    <n v="128"/>
    <n v="29.05"/>
    <x v="2560"/>
    <d v="2017-03-31T22:59:00"/>
    <x v="5"/>
    <x v="2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x v="0"/>
    <x v="6"/>
    <n v="1"/>
    <n v="24.5"/>
    <x v="2561"/>
    <d v="2014-10-08T12:16:18"/>
    <x v="2"/>
    <x v="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x v="0"/>
    <x v="1"/>
    <n v="1"/>
    <n v="90.86"/>
    <x v="2562"/>
    <d v="2014-10-31T12:30:20"/>
    <x v="2"/>
    <x v="0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x v="6"/>
    <x v="9"/>
    <n v="106"/>
    <n v="70.67"/>
    <x v="2563"/>
    <d v="2016-05-05T04:02:40"/>
    <x v="1"/>
    <x v="0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x v="5"/>
    <x v="27"/>
    <n v="127"/>
    <n v="37.409999999999997"/>
    <x v="2564"/>
    <d v="2011-09-04T21:30:45"/>
    <x v="6"/>
    <x v="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x v="7"/>
    <x v="14"/>
    <n v="25"/>
    <n v="57.73"/>
    <x v="2565"/>
    <d v="2017-04-06T09:20:42"/>
    <x v="5"/>
    <x v="0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x v="6"/>
    <x v="11"/>
    <n v="127"/>
    <n v="22.61"/>
    <x v="2566"/>
    <d v="2016-06-27T19:00:00"/>
    <x v="1"/>
    <x v="4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x v="7"/>
    <x v="15"/>
    <n v="181"/>
    <n v="33.32"/>
    <x v="2567"/>
    <d v="2015-08-22T18:00:22"/>
    <x v="4"/>
    <x v="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x v="5"/>
    <x v="27"/>
    <n v="140"/>
    <n v="28.73"/>
    <x v="2568"/>
    <d v="2012-02-04T17:44:04"/>
    <x v="3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x v="6"/>
    <x v="11"/>
    <n v="126"/>
    <n v="17.53"/>
    <x v="2569"/>
    <d v="2016-05-20T11:31:00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x v="6"/>
    <x v="11"/>
    <n v="126"/>
    <n v="78.88"/>
    <x v="2570"/>
    <d v="2015-11-11T19:16:07"/>
    <x v="4"/>
    <x v="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x v="5"/>
    <x v="16"/>
    <n v="126"/>
    <n v="31.5"/>
    <x v="2571"/>
    <d v="2016-04-17T02:29:04"/>
    <x v="1"/>
    <x v="0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x v="0"/>
    <x v="0"/>
    <n v="127"/>
    <n v="62.8"/>
    <x v="2572"/>
    <d v="2015-05-24T20:29:36"/>
    <x v="4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x v="2"/>
    <x v="36"/>
    <n v="13"/>
    <n v="25"/>
    <x v="2573"/>
    <d v="2016-01-06T22:50:13"/>
    <x v="4"/>
    <x v="0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x v="6"/>
    <x v="11"/>
    <n v="21"/>
    <n v="52.08"/>
    <x v="2574"/>
    <d v="2016-12-12T06:00:00"/>
    <x v="1"/>
    <x v="2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x v="6"/>
    <x v="11"/>
    <n v="18"/>
    <n v="36.590000000000003"/>
    <x v="2575"/>
    <d v="2016-09-07T01:21:53"/>
    <x v="1"/>
    <x v="37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x v="0"/>
    <x v="1"/>
    <n v="3"/>
    <n v="88.71"/>
    <x v="2576"/>
    <d v="2016-07-14T11:48:53"/>
    <x v="1"/>
    <x v="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x v="6"/>
    <x v="11"/>
    <n v="11"/>
    <n v="51.67"/>
    <x v="2577"/>
    <d v="2015-01-10T03:23:00"/>
    <x v="2"/>
    <x v="18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x v="6"/>
    <x v="11"/>
    <n v="48"/>
    <n v="62"/>
    <x v="2578"/>
    <d v="2014-08-01T07:00:00"/>
    <x v="2"/>
    <x v="16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x v="7"/>
    <x v="12"/>
    <n v="103"/>
    <n v="56.36"/>
    <x v="2579"/>
    <d v="2012-03-08T04:59:00"/>
    <x v="3"/>
    <x v="0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x v="7"/>
    <x v="15"/>
    <n v="124"/>
    <n v="38.75"/>
    <x v="2580"/>
    <d v="2012-07-12T17:45:32"/>
    <x v="3"/>
    <x v="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x v="6"/>
    <x v="11"/>
    <n v="124"/>
    <n v="29.43"/>
    <x v="2581"/>
    <d v="2016-07-31T20:58:00"/>
    <x v="1"/>
    <x v="6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x v="0"/>
    <x v="0"/>
    <n v="103"/>
    <n v="205"/>
    <x v="2582"/>
    <d v="2016-05-06T19:49:42"/>
    <x v="1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x v="6"/>
    <x v="11"/>
    <n v="61"/>
    <n v="203.67"/>
    <x v="2583"/>
    <d v="2016-03-16T08:33:10"/>
    <x v="1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x v="6"/>
    <x v="9"/>
    <n v="2"/>
    <n v="67.78"/>
    <x v="2584"/>
    <d v="2015-09-29T21:12:39"/>
    <x v="4"/>
    <x v="0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x v="7"/>
    <x v="12"/>
    <n v="102"/>
    <n v="43.57"/>
    <x v="2585"/>
    <d v="2012-10-26T03:59:00"/>
    <x v="3"/>
    <x v="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x v="6"/>
    <x v="11"/>
    <n v="122"/>
    <n v="27.73"/>
    <x v="2586"/>
    <d v="2015-10-19T11:00:00"/>
    <x v="4"/>
    <x v="43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x v="6"/>
    <x v="11"/>
    <n v="122"/>
    <n v="203.33"/>
    <x v="2587"/>
    <d v="2015-06-17T12:05:02"/>
    <x v="4"/>
    <x v="13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x v="3"/>
    <x v="18"/>
    <n v="2"/>
    <n v="25.29"/>
    <x v="2588"/>
    <d v="2013-09-14T13:07:20"/>
    <x v="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x v="7"/>
    <x v="12"/>
    <n v="121"/>
    <n v="37.94"/>
    <x v="2589"/>
    <d v="2012-06-23T05:27:56"/>
    <x v="3"/>
    <x v="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x v="6"/>
    <x v="11"/>
    <n v="121"/>
    <n v="33.67"/>
    <x v="2590"/>
    <d v="2014-09-30T16:00:00"/>
    <x v="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x v="6"/>
    <x v="9"/>
    <n v="0"/>
    <n v="201.67"/>
    <x v="2591"/>
    <d v="2015-10-08T19:00:21"/>
    <x v="4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x v="6"/>
    <x v="11"/>
    <n v="242"/>
    <n v="24.2"/>
    <x v="2592"/>
    <d v="2015-06-12T14:54:16"/>
    <x v="4"/>
    <x v="27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x v="6"/>
    <x v="11"/>
    <n v="242"/>
    <n v="43.21"/>
    <x v="2593"/>
    <d v="2016-08-07T18:38:2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x v="3"/>
    <x v="18"/>
    <n v="6"/>
    <n v="50.08"/>
    <x v="2594"/>
    <d v="2015-12-30T16:50:10"/>
    <x v="4"/>
    <x v="0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x v="5"/>
    <x v="8"/>
    <n v="100"/>
    <n v="46.23"/>
    <x v="2595"/>
    <d v="2015-08-10T22:49:51"/>
    <x v="4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x v="1"/>
    <x v="31"/>
    <n v="3"/>
    <n v="75"/>
    <x v="2596"/>
    <d v="2016-04-27T13:55:00"/>
    <x v="1"/>
    <x v="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x v="5"/>
    <x v="16"/>
    <n v="100"/>
    <n v="27.27"/>
    <x v="2597"/>
    <d v="2015-01-30T17:00:00"/>
    <x v="2"/>
    <x v="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x v="5"/>
    <x v="27"/>
    <n v="120"/>
    <n v="60"/>
    <x v="2598"/>
    <d v="2011-04-03T01:00:00"/>
    <x v="6"/>
    <x v="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x v="5"/>
    <x v="8"/>
    <n v="120"/>
    <n v="42.86"/>
    <x v="2599"/>
    <d v="2014-03-01T17:18:00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x v="3"/>
    <x v="5"/>
    <n v="299"/>
    <n v="35.119999999999997"/>
    <x v="2600"/>
    <d v="2016-11-22T20:28:27"/>
    <x v="1"/>
    <x v="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x v="1"/>
    <x v="17"/>
    <n v="238"/>
    <n v="33.06"/>
    <x v="2601"/>
    <d v="2012-12-06T01:18:34"/>
    <x v="3"/>
    <x v="0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x v="6"/>
    <x v="11"/>
    <n v="169"/>
    <n v="45.62"/>
    <x v="2602"/>
    <d v="2014-09-29T08:40:20"/>
    <x v="2"/>
    <x v="1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x v="6"/>
    <x v="11"/>
    <n v="108"/>
    <n v="28.19"/>
    <x v="2603"/>
    <d v="2014-08-31T13:08:00"/>
    <x v="2"/>
    <x v="5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x v="2"/>
    <x v="3"/>
    <n v="3"/>
    <n v="73.88"/>
    <x v="2604"/>
    <d v="2014-09-30T15:19:09"/>
    <x v="2"/>
    <x v="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x v="0"/>
    <x v="26"/>
    <n v="4"/>
    <n v="45.39"/>
    <x v="2605"/>
    <d v="2014-08-14T15:20:23"/>
    <x v="2"/>
    <x v="0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x v="0"/>
    <x v="1"/>
    <n v="0"/>
    <n v="84.29"/>
    <x v="2606"/>
    <d v="2017-02-01T15:55:59"/>
    <x v="5"/>
    <x v="0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x v="6"/>
    <x v="19"/>
    <n v="12"/>
    <n v="24.46"/>
    <x v="2607"/>
    <d v="2015-02-20T23:14:16"/>
    <x v="4"/>
    <x v="0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x v="6"/>
    <x v="9"/>
    <n v="20"/>
    <n v="25.52"/>
    <x v="2608"/>
    <d v="2016-10-22T22:08:58"/>
    <x v="1"/>
    <x v="0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x v="7"/>
    <x v="15"/>
    <n v="167"/>
    <n v="17.239999999999998"/>
    <x v="2609"/>
    <d v="2016-06-12T05:30:00"/>
    <x v="1"/>
    <x v="0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x v="3"/>
    <x v="28"/>
    <n v="2"/>
    <n v="25.43"/>
    <x v="2610"/>
    <d v="2014-11-14T21:30:00"/>
    <x v="2"/>
    <x v="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x v="4"/>
    <x v="29"/>
    <n v="3"/>
    <n v="65"/>
    <x v="2611"/>
    <d v="2015-07-15T17:28:59"/>
    <x v="4"/>
    <x v="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x v="6"/>
    <x v="11"/>
    <n v="105"/>
    <n v="29"/>
    <x v="2612"/>
    <d v="2015-12-15T00:00:00"/>
    <x v="4"/>
    <x v="2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x v="6"/>
    <x v="11"/>
    <n v="29"/>
    <n v="44.31"/>
    <x v="2613"/>
    <d v="2014-06-30T17:28:00"/>
    <x v="2"/>
    <x v="10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x v="5"/>
    <x v="23"/>
    <n v="10"/>
    <n v="71.25"/>
    <x v="2614"/>
    <d v="2015-10-21T17:26:21"/>
    <x v="4"/>
    <x v="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x v="1"/>
    <x v="39"/>
    <n v="14"/>
    <n v="43.85"/>
    <x v="2615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x v="6"/>
    <x v="11"/>
    <n v="114"/>
    <n v="40.71"/>
    <x v="2616"/>
    <d v="2015-09-17T03:59:00"/>
    <x v="4"/>
    <x v="8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x v="6"/>
    <x v="11"/>
    <n v="114"/>
    <n v="27.14"/>
    <x v="2617"/>
    <d v="2014-06-15T16:00:00"/>
    <x v="2"/>
    <x v="4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x v="6"/>
    <x v="11"/>
    <n v="228"/>
    <n v="57"/>
    <x v="2618"/>
    <d v="2015-03-12T19:13:02"/>
    <x v="4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x v="6"/>
    <x v="11"/>
    <n v="9"/>
    <n v="80.709999999999994"/>
    <x v="2619"/>
    <d v="2015-08-01T01:00:00"/>
    <x v="4"/>
    <x v="43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x v="6"/>
    <x v="19"/>
    <n v="113"/>
    <n v="37.67"/>
    <x v="2620"/>
    <d v="2016-10-16T21:00:00"/>
    <x v="1"/>
    <x v="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x v="5"/>
    <x v="27"/>
    <n v="113"/>
    <n v="19.47"/>
    <x v="2621"/>
    <d v="2016-01-21T11:41:35"/>
    <x v="4"/>
    <x v="0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x v="7"/>
    <x v="22"/>
    <n v="113"/>
    <n v="12.53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x v="6"/>
    <x v="11"/>
    <n v="28"/>
    <n v="51"/>
    <x v="2623"/>
    <d v="2014-06-05T22:31:40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x v="3"/>
    <x v="18"/>
    <n v="0"/>
    <n v="50.91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x v="7"/>
    <x v="14"/>
    <n v="10"/>
    <n v="62.22"/>
    <x v="2625"/>
    <d v="2014-08-24T23:14:09"/>
    <x v="2"/>
    <x v="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x v="5"/>
    <x v="10"/>
    <n v="22"/>
    <n v="56"/>
    <x v="2626"/>
    <d v="2014-10-18T12:07:39"/>
    <x v="2"/>
    <x v="0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x v="7"/>
    <x v="12"/>
    <n v="124"/>
    <n v="43"/>
    <x v="2627"/>
    <d v="2012-04-12T17:02:45"/>
    <x v="3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x v="6"/>
    <x v="11"/>
    <n v="159"/>
    <n v="18"/>
    <x v="2628"/>
    <d v="2016-10-16T15:36:18"/>
    <x v="1"/>
    <x v="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x v="7"/>
    <x v="15"/>
    <n v="185"/>
    <n v="50.45"/>
    <x v="2629"/>
    <d v="2011-07-25T06:50:00"/>
    <x v="6"/>
    <x v="0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x v="2"/>
    <x v="3"/>
    <n v="11"/>
    <n v="69.13"/>
    <x v="2630"/>
    <d v="2014-09-28T01:38:33"/>
    <x v="2"/>
    <x v="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x v="0"/>
    <x v="1"/>
    <n v="28"/>
    <n v="55.3"/>
    <x v="2631"/>
    <d v="2015-01-12T20:47:52"/>
    <x v="2"/>
    <x v="0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x v="7"/>
    <x v="15"/>
    <n v="110"/>
    <n v="42.38"/>
    <x v="2632"/>
    <d v="2015-08-22T04:59:00"/>
    <x v="4"/>
    <x v="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x v="6"/>
    <x v="11"/>
    <n v="5"/>
    <n v="183.33"/>
    <x v="2633"/>
    <d v="2015-10-11T15:29:05"/>
    <x v="4"/>
    <x v="1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x v="6"/>
    <x v="11"/>
    <n v="11"/>
    <n v="45.83"/>
    <x v="2634"/>
    <d v="2015-10-01T13:00:00"/>
    <x v="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x v="1"/>
    <x v="39"/>
    <n v="11"/>
    <n v="39.29"/>
    <x v="2635"/>
    <d v="2011-12-18T18:21:44"/>
    <x v="6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x v="7"/>
    <x v="15"/>
    <n v="110"/>
    <n v="50"/>
    <x v="2636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x v="6"/>
    <x v="11"/>
    <n v="110"/>
    <n v="55"/>
    <x v="2637"/>
    <d v="2015-02-02T04:59:00"/>
    <x v="4"/>
    <x v="22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x v="4"/>
    <x v="7"/>
    <n v="182"/>
    <n v="34.130000000000003"/>
    <x v="2638"/>
    <d v="2016-04-20T18:45:50"/>
    <x v="1"/>
    <x v="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x v="6"/>
    <x v="11"/>
    <n v="109"/>
    <n v="36.33"/>
    <x v="2639"/>
    <d v="2014-06-15T16:00:00"/>
    <x v="2"/>
    <x v="4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x v="7"/>
    <x v="15"/>
    <n v="156"/>
    <n v="28.68"/>
    <x v="2640"/>
    <d v="2012-08-07T17:01:00"/>
    <x v="3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x v="7"/>
    <x v="20"/>
    <n v="218"/>
    <n v="19.46"/>
    <x v="2641"/>
    <d v="2016-10-25T19:00:00"/>
    <x v="1"/>
    <x v="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x v="6"/>
    <x v="11"/>
    <n v="27"/>
    <n v="38.71"/>
    <x v="2642"/>
    <d v="2017-02-26T13:05:58"/>
    <x v="5"/>
    <x v="1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x v="6"/>
    <x v="11"/>
    <n v="5"/>
    <n v="60.11"/>
    <x v="2643"/>
    <d v="2015-12-11T23:34:19"/>
    <x v="4"/>
    <x v="27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x v="6"/>
    <x v="11"/>
    <n v="108"/>
    <n v="33.75"/>
    <x v="2644"/>
    <d v="2017-03-24T12:33:54"/>
    <x v="5"/>
    <x v="1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x v="6"/>
    <x v="11"/>
    <n v="108"/>
    <n v="33.75"/>
    <x v="2645"/>
    <d v="2015-01-31T14:03:06"/>
    <x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x v="6"/>
    <x v="11"/>
    <n v="107"/>
    <n v="35.799999999999997"/>
    <x v="2646"/>
    <d v="2014-10-16T03:59:00"/>
    <x v="2"/>
    <x v="37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x v="6"/>
    <x v="11"/>
    <n v="106"/>
    <n v="58.9"/>
    <x v="2647"/>
    <d v="2014-11-05T21:22:25"/>
    <x v="2"/>
    <x v="15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x v="4"/>
    <x v="29"/>
    <n v="9"/>
    <n v="44.17"/>
    <x v="2648"/>
    <d v="2014-05-02T22:52:53"/>
    <x v="2"/>
    <x v="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x v="4"/>
    <x v="29"/>
    <n v="11"/>
    <n v="48.18"/>
    <x v="2649"/>
    <d v="2015-11-16T16:04:58"/>
    <x v="4"/>
    <x v="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x v="6"/>
    <x v="11"/>
    <n v="106"/>
    <n v="75.709999999999994"/>
    <x v="2650"/>
    <d v="2015-08-09T16:00:00"/>
    <x v="4"/>
    <x v="47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x v="6"/>
    <x v="11"/>
    <n v="105"/>
    <n v="21.1"/>
    <x v="2651"/>
    <d v="2016-08-01T19:00:00"/>
    <x v="1"/>
    <x v="3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x v="6"/>
    <x v="11"/>
    <n v="11"/>
    <n v="47.91"/>
    <x v="2652"/>
    <d v="2016-05-22T19:34:33"/>
    <x v="1"/>
    <x v="27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x v="5"/>
    <x v="16"/>
    <n v="105"/>
    <n v="15"/>
    <x v="2653"/>
    <d v="2016-02-15T16:51:23"/>
    <x v="1"/>
    <x v="0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x v="6"/>
    <x v="19"/>
    <n v="105"/>
    <n v="75"/>
    <x v="2654"/>
    <d v="2016-04-29T03:59:00"/>
    <x v="1"/>
    <x v="0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x v="6"/>
    <x v="11"/>
    <n v="175"/>
    <n v="29.17"/>
    <x v="2655"/>
    <d v="2014-10-07T18:26:15"/>
    <x v="2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x v="6"/>
    <x v="9"/>
    <n v="5"/>
    <n v="57.89"/>
    <x v="2656"/>
    <d v="2016-11-01T02:55:34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x v="7"/>
    <x v="33"/>
    <n v="3"/>
    <n v="65"/>
    <x v="2657"/>
    <d v="2012-07-23T04:00:00"/>
    <x v="3"/>
    <x v="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x v="6"/>
    <x v="11"/>
    <n v="3"/>
    <n v="47.27"/>
    <x v="2658"/>
    <d v="2016-12-06T04:59:00"/>
    <x v="1"/>
    <x v="18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x v="7"/>
    <x v="15"/>
    <n v="104"/>
    <n v="32.5"/>
    <x v="2659"/>
    <d v="2016-07-13T19:14:00"/>
    <x v="1"/>
    <x v="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x v="7"/>
    <x v="15"/>
    <n v="104"/>
    <n v="47.27"/>
    <x v="2660"/>
    <d v="2016-03-31T15:51:11"/>
    <x v="1"/>
    <x v="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x v="6"/>
    <x v="11"/>
    <n v="104"/>
    <n v="57.78"/>
    <x v="2661"/>
    <d v="2014-08-10T15:59:00"/>
    <x v="2"/>
    <x v="2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x v="7"/>
    <x v="15"/>
    <n v="104"/>
    <n v="34.6"/>
    <x v="2662"/>
    <d v="2009-12-31T23:39:00"/>
    <x v="8"/>
    <x v="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x v="7"/>
    <x v="12"/>
    <n v="103"/>
    <n v="51.6"/>
    <x v="2663"/>
    <d v="2011-01-16T01:51:00"/>
    <x v="7"/>
    <x v="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x v="2"/>
    <x v="3"/>
    <n v="2"/>
    <n v="84.83"/>
    <x v="2664"/>
    <d v="2016-07-25T19:00:00"/>
    <x v="1"/>
    <x v="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x v="2"/>
    <x v="36"/>
    <n v="17"/>
    <n v="101.8"/>
    <x v="2665"/>
    <d v="2016-02-13T04:42:12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x v="1"/>
    <x v="32"/>
    <n v="5"/>
    <n v="84.33"/>
    <x v="2666"/>
    <d v="2015-02-17T22:15:29"/>
    <x v="4"/>
    <x v="0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x v="6"/>
    <x v="11"/>
    <n v="202"/>
    <n v="29.71"/>
    <x v="2667"/>
    <d v="2015-07-10T18:00:00"/>
    <x v="4"/>
    <x v="36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x v="6"/>
    <x v="11"/>
    <n v="20"/>
    <n v="50.4"/>
    <x v="2668"/>
    <d v="2016-07-04T04:00:00"/>
    <x v="1"/>
    <x v="5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x v="6"/>
    <x v="11"/>
    <n v="144"/>
    <n v="22.91"/>
    <x v="2669"/>
    <d v="2015-06-26T21:00:00"/>
    <x v="4"/>
    <x v="23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x v="6"/>
    <x v="11"/>
    <n v="101"/>
    <n v="25.16"/>
    <x v="2670"/>
    <d v="2016-07-05T01:11:47"/>
    <x v="1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x v="0"/>
    <x v="1"/>
    <n v="1"/>
    <n v="167.67"/>
    <x v="2671"/>
    <d v="2016-12-30T23:00:00"/>
    <x v="1"/>
    <x v="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x v="5"/>
    <x v="27"/>
    <n v="100"/>
    <n v="31.38"/>
    <x v="2672"/>
    <d v="2011-07-12T07:08:19"/>
    <x v="6"/>
    <x v="0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x v="6"/>
    <x v="11"/>
    <n v="100"/>
    <n v="62.63"/>
    <x v="2673"/>
    <d v="2016-08-31T20:46:11"/>
    <x v="1"/>
    <x v="13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x v="6"/>
    <x v="19"/>
    <n v="1"/>
    <n v="500"/>
    <x v="2674"/>
    <d v="2015-12-23T16:18:00"/>
    <x v="4"/>
    <x v="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x v="6"/>
    <x v="11"/>
    <n v="9"/>
    <n v="29.41"/>
    <x v="2675"/>
    <d v="2014-08-25T21:00:00"/>
    <x v="2"/>
    <x v="5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x v="5"/>
    <x v="27"/>
    <n v="100"/>
    <n v="71.430000000000007"/>
    <x v="2676"/>
    <d v="2011-05-15T18:11:26"/>
    <x v="6"/>
    <x v="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x v="5"/>
    <x v="21"/>
    <n v="100"/>
    <n v="500"/>
    <x v="2677"/>
    <d v="2015-07-12T22:06:12"/>
    <x v="4"/>
    <x v="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x v="6"/>
    <x v="19"/>
    <n v="100"/>
    <n v="83.33"/>
    <x v="2678"/>
    <d v="2015-05-18T20:58:47"/>
    <x v="4"/>
    <x v="0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x v="6"/>
    <x v="9"/>
    <n v="100"/>
    <n v="62.5"/>
    <x v="2679"/>
    <d v="2017-01-31T18:00:00"/>
    <x v="5"/>
    <x v="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x v="6"/>
    <x v="11"/>
    <n v="100"/>
    <n v="41.67"/>
    <x v="2680"/>
    <d v="2016-05-06T20:17:35"/>
    <x v="1"/>
    <x v="5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x v="6"/>
    <x v="11"/>
    <n v="100"/>
    <n v="55.56"/>
    <x v="2681"/>
    <d v="2015-06-21T13:41:22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x v="6"/>
    <x v="11"/>
    <n v="100"/>
    <n v="35.71"/>
    <x v="2682"/>
    <d v="2016-03-31T17:17:36"/>
    <x v="1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x v="6"/>
    <x v="11"/>
    <n v="100"/>
    <n v="29.41"/>
    <x v="2683"/>
    <d v="2016-02-02T11:29:44"/>
    <x v="1"/>
    <x v="15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x v="6"/>
    <x v="19"/>
    <n v="100"/>
    <n v="166.67"/>
    <x v="2684"/>
    <d v="2015-08-10T23:00:00"/>
    <x v="4"/>
    <x v="0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x v="7"/>
    <x v="15"/>
    <n v="143"/>
    <n v="25"/>
    <x v="2685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x v="6"/>
    <x v="11"/>
    <n v="17"/>
    <n v="29.24"/>
    <x v="2686"/>
    <d v="2014-11-20T16:04:00"/>
    <x v="2"/>
    <x v="41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x v="0"/>
    <x v="4"/>
    <n v="164"/>
    <n v="10.039999999999999"/>
    <x v="2687"/>
    <d v="2015-02-19T20:45:48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x v="6"/>
    <x v="11"/>
    <n v="2"/>
    <n v="163.33000000000001"/>
    <x v="2688"/>
    <d v="2016-07-02T17:44:28"/>
    <x v="1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x v="6"/>
    <x v="11"/>
    <n v="10"/>
    <n v="37.54"/>
    <x v="2689"/>
    <d v="2016-05-06T13:04:0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x v="7"/>
    <x v="14"/>
    <n v="10"/>
    <n v="54.11"/>
    <x v="2690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x v="0"/>
    <x v="1"/>
    <n v="2"/>
    <n v="60.75"/>
    <x v="2691"/>
    <d v="2016-12-30T02:03:5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x v="6"/>
    <x v="11"/>
    <n v="108"/>
    <n v="44.09"/>
    <x v="2692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x v="6"/>
    <x v="11"/>
    <n v="138"/>
    <n v="28.32"/>
    <x v="2693"/>
    <d v="2016-03-01T23:59:00"/>
    <x v="1"/>
    <x v="1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x v="0"/>
    <x v="1"/>
    <n v="1"/>
    <n v="120.25"/>
    <x v="2694"/>
    <d v="2017-02-20T04:37:48"/>
    <x v="1"/>
    <x v="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x v="6"/>
    <x v="19"/>
    <n v="5"/>
    <n v="60.13"/>
    <x v="2695"/>
    <d v="2015-06-16T23:30:00"/>
    <x v="4"/>
    <x v="0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x v="0"/>
    <x v="1"/>
    <n v="12"/>
    <n v="60"/>
    <x v="2696"/>
    <d v="2016-03-12T19:52:44"/>
    <x v="1"/>
    <x v="0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x v="5"/>
    <x v="23"/>
    <n v="64"/>
    <n v="40"/>
    <x v="2697"/>
    <d v="2015-05-13T16:53:35"/>
    <x v="4"/>
    <x v="0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x v="3"/>
    <x v="18"/>
    <n v="10"/>
    <n v="21.73"/>
    <x v="2698"/>
    <d v="2012-10-04T23:07:13"/>
    <x v="3"/>
    <x v="0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x v="6"/>
    <x v="9"/>
    <n v="12"/>
    <n v="78.33"/>
    <x v="2699"/>
    <d v="2015-05-05T18:48:00"/>
    <x v="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x v="6"/>
    <x v="11"/>
    <n v="149"/>
    <n v="15.13"/>
    <x v="2700"/>
    <d v="2016-03-13T22:00:00"/>
    <x v="1"/>
    <x v="5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x v="0"/>
    <x v="1"/>
    <n v="0"/>
    <n v="116.75"/>
    <x v="2701"/>
    <d v="2016-05-07T21:11:59"/>
    <x v="1"/>
    <x v="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x v="6"/>
    <x v="11"/>
    <n v="5"/>
    <n v="35.92"/>
    <x v="2702"/>
    <d v="2014-12-21T17:43:33"/>
    <x v="2"/>
    <x v="13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x v="0"/>
    <x v="26"/>
    <n v="1"/>
    <n v="57.88"/>
    <x v="2703"/>
    <d v="2015-01-15T19:29:00"/>
    <x v="2"/>
    <x v="0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x v="7"/>
    <x v="15"/>
    <n v="116"/>
    <n v="35.619999999999997"/>
    <x v="2704"/>
    <d v="2015-09-23T20:27:39"/>
    <x v="4"/>
    <x v="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x v="4"/>
    <x v="29"/>
    <n v="2"/>
    <n v="76.67"/>
    <x v="2705"/>
    <d v="2015-08-18T21:01:15"/>
    <x v="4"/>
    <x v="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x v="4"/>
    <x v="29"/>
    <n v="3"/>
    <n v="35.380000000000003"/>
    <x v="2706"/>
    <d v="2015-08-22T03:59:00"/>
    <x v="4"/>
    <x v="0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x v="6"/>
    <x v="11"/>
    <n v="8"/>
    <n v="38.33"/>
    <x v="2707"/>
    <d v="2014-10-22T15:36:50"/>
    <x v="2"/>
    <x v="1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x v="5"/>
    <x v="27"/>
    <n v="131"/>
    <n v="21.9"/>
    <x v="2708"/>
    <d v="2012-02-26T00:07:21"/>
    <x v="3"/>
    <x v="0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x v="5"/>
    <x v="27"/>
    <n v="153"/>
    <n v="30.67"/>
    <x v="2709"/>
    <d v="2011-12-27T17:35:58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x v="6"/>
    <x v="11"/>
    <n v="184"/>
    <n v="30.67"/>
    <x v="2710"/>
    <d v="2016-02-13T19:02:06"/>
    <x v="1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x v="6"/>
    <x v="19"/>
    <n v="30"/>
    <n v="50.56"/>
    <x v="2711"/>
    <d v="2015-04-03T21:48:59"/>
    <x v="4"/>
    <x v="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x v="6"/>
    <x v="11"/>
    <n v="2"/>
    <n v="32.36"/>
    <x v="2712"/>
    <d v="2016-09-18T19:51:0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x v="6"/>
    <x v="11"/>
    <n v="38"/>
    <n v="32.36"/>
    <x v="2713"/>
    <d v="2017-03-01T19:00:00"/>
    <x v="5"/>
    <x v="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x v="6"/>
    <x v="19"/>
    <n v="3"/>
    <n v="30.13"/>
    <x v="2714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x v="6"/>
    <x v="9"/>
    <n v="3"/>
    <n v="41"/>
    <x v="2715"/>
    <d v="2014-08-08T22:27:26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x v="6"/>
    <x v="11"/>
    <n v="18"/>
    <n v="64.290000000000006"/>
    <x v="2716"/>
    <d v="2014-07-05T14:22:27"/>
    <x v="2"/>
    <x v="1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x v="6"/>
    <x v="11"/>
    <n v="113"/>
    <n v="30"/>
    <x v="2717"/>
    <d v="2015-04-05T17:51:17"/>
    <x v="4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x v="1"/>
    <x v="31"/>
    <n v="7"/>
    <n v="44.5"/>
    <x v="2718"/>
    <d v="2016-10-09T10:56:59"/>
    <x v="1"/>
    <x v="0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x v="1"/>
    <x v="35"/>
    <n v="9"/>
    <n v="40.450000000000003"/>
    <x v="2719"/>
    <d v="2015-04-03T15:38:00"/>
    <x v="4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x v="6"/>
    <x v="11"/>
    <n v="18"/>
    <n v="44"/>
    <x v="2720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x v="6"/>
    <x v="11"/>
    <n v="110"/>
    <n v="24.44"/>
    <x v="2721"/>
    <d v="2015-08-22T12:07:53"/>
    <x v="4"/>
    <x v="26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x v="6"/>
    <x v="11"/>
    <n v="22"/>
    <n v="48.56"/>
    <x v="2722"/>
    <d v="2015-09-16T05:37:27"/>
    <x v="4"/>
    <x v="43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x v="0"/>
    <x v="26"/>
    <n v="4"/>
    <n v="145"/>
    <x v="2723"/>
    <d v="2015-02-22T01:21:47"/>
    <x v="4"/>
    <x v="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x v="5"/>
    <x v="10"/>
    <n v="16"/>
    <n v="43.5"/>
    <x v="2724"/>
    <d v="2014-08-16T23:42:00"/>
    <x v="2"/>
    <x v="0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x v="7"/>
    <x v="15"/>
    <n v="109"/>
    <n v="31.07"/>
    <x v="2725"/>
    <d v="2013-12-21T04:44:00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x v="0"/>
    <x v="6"/>
    <n v="2"/>
    <n v="108.25"/>
    <x v="2726"/>
    <d v="2016-12-29T22:01:4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x v="5"/>
    <x v="23"/>
    <n v="1"/>
    <n v="35.83"/>
    <x v="2727"/>
    <d v="2014-09-11T06:14:57"/>
    <x v="2"/>
    <x v="0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x v="6"/>
    <x v="11"/>
    <n v="34"/>
    <n v="33.08"/>
    <x v="2728"/>
    <d v="2015-02-28T12:00:00"/>
    <x v="4"/>
    <x v="1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x v="6"/>
    <x v="9"/>
    <n v="57"/>
    <n v="43"/>
    <x v="2729"/>
    <d v="2015-04-01T12:22:05"/>
    <x v="4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x v="4"/>
    <x v="7"/>
    <n v="108"/>
    <n v="47.78"/>
    <x v="2730"/>
    <d v="2016-08-31T05:36:00"/>
    <x v="1"/>
    <x v="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x v="6"/>
    <x v="11"/>
    <n v="129"/>
    <n v="30.71"/>
    <x v="2731"/>
    <d v="2015-11-30T22:30:00"/>
    <x v="4"/>
    <x v="3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x v="6"/>
    <x v="11"/>
    <n v="143"/>
    <n v="21.5"/>
    <x v="2732"/>
    <d v="2015-07-05T15:38:37"/>
    <x v="4"/>
    <x v="1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x v="6"/>
    <x v="11"/>
    <n v="28"/>
    <n v="61"/>
    <x v="2733"/>
    <d v="2015-05-25T21:38:16"/>
    <x v="4"/>
    <x v="27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x v="0"/>
    <x v="26"/>
    <n v="0"/>
    <n v="53.25"/>
    <x v="2734"/>
    <d v="2015-05-04T01:40:38"/>
    <x v="4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x v="6"/>
    <x v="19"/>
    <n v="9"/>
    <n v="47.33"/>
    <x v="2735"/>
    <d v="2015-01-02T16:13:36"/>
    <x v="2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x v="3"/>
    <x v="28"/>
    <n v="0"/>
    <n v="60.71"/>
    <x v="2736"/>
    <d v="2015-04-30T16:00:51"/>
    <x v="4"/>
    <x v="0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x v="3"/>
    <x v="18"/>
    <n v="5"/>
    <n v="17.71"/>
    <x v="2737"/>
    <d v="2013-12-09T05:59:00"/>
    <x v="0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x v="6"/>
    <x v="11"/>
    <n v="24"/>
    <n v="53.13"/>
    <x v="2738"/>
    <d v="2015-11-28T21:22:21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x v="7"/>
    <x v="13"/>
    <n v="101"/>
    <n v="47.22"/>
    <x v="2739"/>
    <d v="2015-11-02T08:00:00"/>
    <x v="4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x v="5"/>
    <x v="27"/>
    <n v="106"/>
    <n v="53.13"/>
    <x v="2740"/>
    <d v="2011-07-12T03:14:42"/>
    <x v="6"/>
    <x v="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x v="7"/>
    <x v="13"/>
    <n v="383"/>
    <n v="15.04"/>
    <x v="2741"/>
    <d v="2013-01-16T20:19:25"/>
    <x v="0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x v="6"/>
    <x v="11"/>
    <n v="210"/>
    <n v="105"/>
    <x v="2742"/>
    <d v="2015-06-22T17:31:06"/>
    <x v="4"/>
    <x v="1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x v="1"/>
    <x v="31"/>
    <n v="8"/>
    <n v="104.75"/>
    <x v="2743"/>
    <d v="2016-09-18T20:26:25"/>
    <x v="1"/>
    <x v="0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x v="6"/>
    <x v="11"/>
    <n v="42"/>
    <n v="29.79"/>
    <x v="2744"/>
    <d v="2015-05-07T17:11:59"/>
    <x v="4"/>
    <x v="13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x v="7"/>
    <x v="12"/>
    <n v="104"/>
    <n v="18.91"/>
    <x v="2745"/>
    <d v="2010-02-15T05:00:00"/>
    <x v="7"/>
    <x v="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x v="5"/>
    <x v="23"/>
    <n v="14"/>
    <n v="51.88"/>
    <x v="2746"/>
    <d v="2016-07-05T20:54:43"/>
    <x v="1"/>
    <x v="0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x v="6"/>
    <x v="11"/>
    <n v="7"/>
    <n v="59"/>
    <x v="2747"/>
    <d v="2015-12-15T20:25:16"/>
    <x v="4"/>
    <x v="2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x v="0"/>
    <x v="1"/>
    <n v="2"/>
    <n v="51.38"/>
    <x v="2748"/>
    <d v="2015-11-09T01:21:33"/>
    <x v="4"/>
    <x v="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x v="3"/>
    <x v="18"/>
    <n v="1"/>
    <n v="410"/>
    <x v="2749"/>
    <d v="2014-08-02T15:49:43"/>
    <x v="2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x v="6"/>
    <x v="11"/>
    <n v="24"/>
    <n v="41"/>
    <x v="2750"/>
    <d v="2017-03-06T06:58:27"/>
    <x v="5"/>
    <x v="1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x v="5"/>
    <x v="16"/>
    <n v="117"/>
    <n v="51.25"/>
    <x v="2751"/>
    <d v="2015-01-01T07:59:00"/>
    <x v="2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x v="6"/>
    <x v="11"/>
    <n v="136"/>
    <n v="15.15"/>
    <x v="2752"/>
    <d v="2016-05-31T16:33:14"/>
    <x v="1"/>
    <x v="27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x v="0"/>
    <x v="1"/>
    <n v="1"/>
    <n v="45.33"/>
    <x v="2753"/>
    <d v="2014-12-02T06:19:05"/>
    <x v="2"/>
    <x v="0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x v="3"/>
    <x v="18"/>
    <n v="1"/>
    <n v="101.25"/>
    <x v="2754"/>
    <d v="2016-07-13T06:49:59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x v="0"/>
    <x v="1"/>
    <n v="3"/>
    <n v="13"/>
    <x v="2755"/>
    <d v="2017-01-10T16:31:21"/>
    <x v="1"/>
    <x v="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x v="1"/>
    <x v="31"/>
    <n v="8"/>
    <n v="80.599999999999994"/>
    <x v="2756"/>
    <d v="2014-12-19T19:31:28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x v="5"/>
    <x v="21"/>
    <n v="13"/>
    <n v="80.599999999999994"/>
    <x v="2757"/>
    <d v="2014-07-01T19:00:00"/>
    <x v="2"/>
    <x v="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x v="6"/>
    <x v="19"/>
    <n v="4"/>
    <n v="100.5"/>
    <x v="2758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x v="5"/>
    <x v="10"/>
    <n v="33"/>
    <n v="30.85"/>
    <x v="2759"/>
    <d v="2015-04-13T19:00:00"/>
    <x v="4"/>
    <x v="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x v="5"/>
    <x v="10"/>
    <n v="40"/>
    <n v="80.2"/>
    <x v="2760"/>
    <d v="2015-06-21T00:50:59"/>
    <x v="4"/>
    <x v="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x v="7"/>
    <x v="12"/>
    <n v="133"/>
    <n v="25.02"/>
    <x v="2761"/>
    <d v="2012-07-28T02:00:00"/>
    <x v="3"/>
    <x v="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x v="5"/>
    <x v="23"/>
    <n v="1"/>
    <n v="133.33000000000001"/>
    <x v="2762"/>
    <d v="2012-05-25T14:14:00"/>
    <x v="3"/>
    <x v="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x v="1"/>
    <x v="35"/>
    <n v="3"/>
    <n v="66.67"/>
    <x v="2763"/>
    <d v="2010-10-15T04:00:00"/>
    <x v="7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x v="6"/>
    <x v="11"/>
    <n v="11"/>
    <n v="80"/>
    <x v="2764"/>
    <d v="2017-02-28T08:51:00"/>
    <x v="5"/>
    <x v="7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x v="6"/>
    <x v="11"/>
    <n v="16"/>
    <n v="66.67"/>
    <x v="2765"/>
    <d v="2016-02-03T18:49:00"/>
    <x v="1"/>
    <x v="3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x v="6"/>
    <x v="11"/>
    <n v="100"/>
    <n v="30.77"/>
    <x v="2766"/>
    <d v="2016-11-26T06:00:00"/>
    <x v="1"/>
    <x v="47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x v="6"/>
    <x v="11"/>
    <n v="12"/>
    <n v="79.400000000000006"/>
    <x v="2767"/>
    <d v="2015-06-27T21:44:14"/>
    <x v="4"/>
    <x v="18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x v="5"/>
    <x v="23"/>
    <n v="1"/>
    <n v="56.57"/>
    <x v="2768"/>
    <d v="2014-02-14T22:43:20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x v="7"/>
    <x v="25"/>
    <n v="156"/>
    <n v="30.08"/>
    <x v="2769"/>
    <d v="2011-01-02T03:00:00"/>
    <x v="7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x v="6"/>
    <x v="11"/>
    <n v="19"/>
    <n v="64.17"/>
    <x v="2770"/>
    <d v="2015-04-29T14:07:06"/>
    <x v="4"/>
    <x v="1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x v="6"/>
    <x v="11"/>
    <n v="128"/>
    <n v="27.5"/>
    <x v="2771"/>
    <d v="2016-08-13T23:29:16"/>
    <x v="1"/>
    <x v="27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x v="2"/>
    <x v="36"/>
    <n v="5"/>
    <n v="31.75"/>
    <x v="2772"/>
    <d v="2014-07-09T17:24:25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x v="6"/>
    <x v="11"/>
    <n v="127"/>
    <n v="25.4"/>
    <x v="2773"/>
    <d v="2016-02-18T21:30:00"/>
    <x v="1"/>
    <x v="22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x v="2"/>
    <x v="3"/>
    <n v="11"/>
    <n v="42.22"/>
    <x v="2774"/>
    <d v="2015-03-01T21:47:19"/>
    <x v="4"/>
    <x v="0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x v="1"/>
    <x v="39"/>
    <n v="19"/>
    <n v="47.5"/>
    <x v="2775"/>
    <d v="2012-08-26T21:37:03"/>
    <x v="3"/>
    <x v="0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x v="5"/>
    <x v="10"/>
    <n v="58"/>
    <n v="54.29"/>
    <x v="2776"/>
    <d v="2015-02-08T19:38:49"/>
    <x v="4"/>
    <x v="0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x v="0"/>
    <x v="1"/>
    <n v="1"/>
    <n v="41.89"/>
    <x v="2777"/>
    <d v="2016-10-17T15:15:19"/>
    <x v="1"/>
    <x v="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x v="6"/>
    <x v="9"/>
    <n v="0"/>
    <n v="53.71"/>
    <x v="2778"/>
    <d v="2014-12-27T01:40:44"/>
    <x v="2"/>
    <x v="0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x v="5"/>
    <x v="8"/>
    <n v="125"/>
    <n v="41.78"/>
    <x v="2779"/>
    <d v="2016-04-05T16:00:00"/>
    <x v="1"/>
    <x v="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x v="6"/>
    <x v="11"/>
    <n v="4"/>
    <n v="93.75"/>
    <x v="2780"/>
    <d v="2017-04-14T04:59:00"/>
    <x v="5"/>
    <x v="18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"/>
    <x v="33"/>
    <n v="6"/>
    <n v="41.67"/>
    <x v="2781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x v="1"/>
    <x v="17"/>
    <n v="125"/>
    <n v="53.57"/>
    <x v="2782"/>
    <d v="2014-07-14T19:32:39"/>
    <x v="2"/>
    <x v="0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x v="6"/>
    <x v="11"/>
    <n v="150"/>
    <n v="41.67"/>
    <x v="2783"/>
    <d v="2016-07-15T21:38:00"/>
    <x v="1"/>
    <x v="2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x v="6"/>
    <x v="9"/>
    <n v="124"/>
    <n v="14.84"/>
    <x v="2784"/>
    <d v="2015-12-23T22:59:00"/>
    <x v="4"/>
    <x v="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x v="6"/>
    <x v="11"/>
    <n v="123"/>
    <n v="46.13"/>
    <x v="2785"/>
    <d v="2016-06-26T00:04:51"/>
    <x v="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x v="2"/>
    <x v="34"/>
    <n v="7"/>
    <n v="40.78"/>
    <x v="2786"/>
    <d v="2014-07-15T05:11:00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x v="6"/>
    <x v="11"/>
    <n v="7"/>
    <n v="72.400000000000006"/>
    <x v="2787"/>
    <d v="2015-03-23T03:55:12"/>
    <x v="4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x v="3"/>
    <x v="28"/>
    <n v="10"/>
    <n v="32.82"/>
    <x v="2788"/>
    <d v="2016-01-31T04:17:00"/>
    <x v="1"/>
    <x v="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x v="5"/>
    <x v="10"/>
    <n v="1"/>
    <n v="120"/>
    <x v="2789"/>
    <d v="2015-08-20T20:06:00"/>
    <x v="4"/>
    <x v="0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x v="1"/>
    <x v="35"/>
    <n v="2"/>
    <n v="60"/>
    <x v="2790"/>
    <d v="2014-01-05T13:31:00"/>
    <x v="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x v="7"/>
    <x v="14"/>
    <n v="103"/>
    <n v="24"/>
    <x v="2791"/>
    <d v="2017-03-24T05:00:23"/>
    <x v="5"/>
    <x v="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x v="5"/>
    <x v="21"/>
    <n v="1"/>
    <n v="35.9"/>
    <x v="2792"/>
    <d v="2014-12-02T15:04:04"/>
    <x v="2"/>
    <x v="0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x v="0"/>
    <x v="4"/>
    <n v="1"/>
    <n v="71.599999999999994"/>
    <x v="2793"/>
    <d v="2016-12-21T14:59:03"/>
    <x v="1"/>
    <x v="0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x v="6"/>
    <x v="11"/>
    <n v="18"/>
    <n v="25.57"/>
    <x v="2794"/>
    <d v="2014-08-12T01:53:58"/>
    <x v="2"/>
    <x v="1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x v="6"/>
    <x v="11"/>
    <n v="101"/>
    <n v="59.17"/>
    <x v="2795"/>
    <d v="2015-08-29T03:59:00"/>
    <x v="4"/>
    <x v="2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x v="0"/>
    <x v="4"/>
    <n v="102"/>
    <n v="25.21"/>
    <x v="2796"/>
    <d v="2015-01-15T21:54:55"/>
    <x v="2"/>
    <x v="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x v="1"/>
    <x v="35"/>
    <n v="70"/>
    <n v="39"/>
    <x v="2797"/>
    <d v="2014-02-23T18:43:38"/>
    <x v="2"/>
    <x v="0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x v="6"/>
    <x v="19"/>
    <n v="100"/>
    <n v="35.1"/>
    <x v="2798"/>
    <d v="2015-07-11T03:59:00"/>
    <x v="4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x v="0"/>
    <x v="26"/>
    <n v="0"/>
    <n v="116.67"/>
    <x v="2799"/>
    <d v="2016-05-14T15:18:28"/>
    <x v="1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x v="1"/>
    <x v="32"/>
    <n v="4"/>
    <n v="26.92"/>
    <x v="2800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x v="6"/>
    <x v="11"/>
    <n v="16"/>
    <n v="29.17"/>
    <x v="2801"/>
    <d v="2015-03-08T12:57:05"/>
    <x v="4"/>
    <x v="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x v="6"/>
    <x v="11"/>
    <n v="140"/>
    <n v="35"/>
    <x v="2802"/>
    <d v="2015-04-24T21:52:21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x v="0"/>
    <x v="26"/>
    <n v="0"/>
    <n v="38.44"/>
    <x v="2803"/>
    <d v="2015-01-18T01:12:00"/>
    <x v="2"/>
    <x v="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x v="5"/>
    <x v="10"/>
    <n v="0"/>
    <n v="69"/>
    <x v="2804"/>
    <d v="2016-09-03T16:34:37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x v="7"/>
    <x v="33"/>
    <n v="38"/>
    <n v="69"/>
    <x v="2805"/>
    <d v="2010-06-25T21:32:00"/>
    <x v="7"/>
    <x v="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x v="0"/>
    <x v="26"/>
    <n v="6"/>
    <n v="37.89"/>
    <x v="2806"/>
    <d v="2016-07-01T18:35:38"/>
    <x v="1"/>
    <x v="0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x v="6"/>
    <x v="11"/>
    <n v="113"/>
    <n v="20"/>
    <x v="2807"/>
    <d v="2014-11-03T00:00:00"/>
    <x v="2"/>
    <x v="3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x v="5"/>
    <x v="21"/>
    <n v="8"/>
    <n v="37.56"/>
    <x v="2808"/>
    <d v="2015-08-11T13:00:52"/>
    <x v="4"/>
    <x v="0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x v="6"/>
    <x v="9"/>
    <n v="0"/>
    <n v="55.83"/>
    <x v="2809"/>
    <d v="2015-09-28T06:35:34"/>
    <x v="4"/>
    <x v="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x v="4"/>
    <x v="29"/>
    <n v="1"/>
    <n v="55.83"/>
    <x v="2810"/>
    <d v="2016-07-15T20:42:26"/>
    <x v="1"/>
    <x v="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x v="5"/>
    <x v="23"/>
    <n v="1"/>
    <n v="67"/>
    <x v="2811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x v="2"/>
    <x v="3"/>
    <n v="7"/>
    <n v="83.75"/>
    <x v="2812"/>
    <d v="2014-10-29T22:57:51"/>
    <x v="2"/>
    <x v="0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x v="6"/>
    <x v="9"/>
    <n v="3"/>
    <n v="20.88"/>
    <x v="2813"/>
    <d v="2016-12-07T17:36:09"/>
    <x v="1"/>
    <x v="0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x v="7"/>
    <x v="33"/>
    <n v="2"/>
    <n v="55"/>
    <x v="2814"/>
    <d v="2014-11-22T00:02:03"/>
    <x v="2"/>
    <x v="0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x v="7"/>
    <x v="33"/>
    <n v="11"/>
    <n v="21.8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x v="0"/>
    <x v="26"/>
    <n v="11"/>
    <n v="81.58"/>
    <x v="2816"/>
    <d v="2015-12-10T22:12:46"/>
    <x v="4"/>
    <x v="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x v="5"/>
    <x v="10"/>
    <n v="3"/>
    <n v="32.5"/>
    <x v="2817"/>
    <d v="2015-08-30T05:28:00"/>
    <x v="4"/>
    <x v="0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x v="5"/>
    <x v="10"/>
    <n v="4"/>
    <n v="108.33"/>
    <x v="2818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x v="7"/>
    <x v="33"/>
    <n v="5"/>
    <n v="27.08"/>
    <x v="2819"/>
    <d v="2013-11-29T14:28:15"/>
    <x v="0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x v="4"/>
    <x v="29"/>
    <n v="7"/>
    <n v="108.33"/>
    <x v="2820"/>
    <d v="2015-09-06T02:36:46"/>
    <x v="4"/>
    <x v="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x v="1"/>
    <x v="31"/>
    <n v="5"/>
    <n v="24.62"/>
    <x v="2821"/>
    <d v="2014-12-04T01:31:39"/>
    <x v="2"/>
    <x v="0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x v="6"/>
    <x v="11"/>
    <n v="32"/>
    <n v="29.09"/>
    <x v="2822"/>
    <d v="2016-06-02T13:07:28"/>
    <x v="1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x v="6"/>
    <x v="11"/>
    <n v="160"/>
    <n v="40"/>
    <x v="2823"/>
    <d v="2016-04-21T22:36:48"/>
    <x v="1"/>
    <x v="15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x v="7"/>
    <x v="13"/>
    <n v="106"/>
    <n v="22.64"/>
    <x v="2824"/>
    <d v="2015-07-23T18:02:25"/>
    <x v="4"/>
    <x v="0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x v="6"/>
    <x v="11"/>
    <n v="4"/>
    <n v="26.33"/>
    <x v="2825"/>
    <d v="2015-10-31T15:57:33"/>
    <x v="4"/>
    <x v="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x v="6"/>
    <x v="11"/>
    <n v="104"/>
    <n v="52"/>
    <x v="2826"/>
    <d v="2014-10-27T03:00:00"/>
    <x v="2"/>
    <x v="43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x v="6"/>
    <x v="11"/>
    <n v="4"/>
    <n v="23.92"/>
    <x v="2827"/>
    <d v="2014-09-06T00:10:11"/>
    <x v="2"/>
    <x v="1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x v="3"/>
    <x v="18"/>
    <n v="0"/>
    <n v="103.33"/>
    <x v="2828"/>
    <d v="2017-01-07T07:12:49"/>
    <x v="1"/>
    <x v="0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x v="4"/>
    <x v="29"/>
    <n v="1"/>
    <n v="34.44"/>
    <x v="2829"/>
    <d v="2014-10-27T21:25:08"/>
    <x v="2"/>
    <x v="0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x v="7"/>
    <x v="15"/>
    <n v="103"/>
    <n v="28.18"/>
    <x v="2830"/>
    <d v="2012-02-14T19:49:00"/>
    <x v="3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x v="0"/>
    <x v="0"/>
    <n v="103"/>
    <n v="18.239999999999998"/>
    <x v="2831"/>
    <d v="2015-03-11T23:45:52"/>
    <x v="4"/>
    <x v="0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x v="0"/>
    <x v="1"/>
    <n v="0"/>
    <n v="76.25"/>
    <x v="2832"/>
    <d v="2014-09-05T20:30:02"/>
    <x v="2"/>
    <x v="0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x v="7"/>
    <x v="12"/>
    <n v="20"/>
    <n v="21.57"/>
    <x v="2833"/>
    <d v="2011-09-06T20:39:10"/>
    <x v="6"/>
    <x v="0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x v="5"/>
    <x v="23"/>
    <n v="2"/>
    <n v="50.17"/>
    <x v="2834"/>
    <d v="2015-08-21T11:47:36"/>
    <x v="4"/>
    <x v="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x v="0"/>
    <x v="26"/>
    <n v="3"/>
    <n v="150.5"/>
    <x v="2835"/>
    <d v="2016-11-17T19:28:06"/>
    <x v="1"/>
    <x v="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x v="6"/>
    <x v="11"/>
    <n v="12"/>
    <n v="75.25"/>
    <x v="2836"/>
    <d v="2014-10-17T19:10:10"/>
    <x v="2"/>
    <x v="27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x v="7"/>
    <x v="15"/>
    <n v="100"/>
    <n v="37.630000000000003"/>
    <x v="2837"/>
    <d v="2012-10-17T20:17:39"/>
    <x v="3"/>
    <x v="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x v="7"/>
    <x v="12"/>
    <n v="241"/>
    <n v="23.15"/>
    <x v="2838"/>
    <d v="2011-09-27T04:59:00"/>
    <x v="6"/>
    <x v="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x v="0"/>
    <x v="26"/>
    <n v="1"/>
    <n v="300"/>
    <x v="2839"/>
    <d v="2014-08-25T17:12:18"/>
    <x v="2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x v="0"/>
    <x v="26"/>
    <n v="3"/>
    <n v="300"/>
    <x v="2840"/>
    <d v="2016-01-08T19:47:00"/>
    <x v="4"/>
    <x v="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x v="6"/>
    <x v="9"/>
    <n v="3"/>
    <n v="300"/>
    <x v="2841"/>
    <d v="2016-06-05T10:43:47"/>
    <x v="1"/>
    <x v="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x v="6"/>
    <x v="9"/>
    <n v="12"/>
    <n v="25"/>
    <x v="2842"/>
    <d v="2015-07-16T07:56:00"/>
    <x v="4"/>
    <x v="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x v="6"/>
    <x v="11"/>
    <n v="50"/>
    <n v="60"/>
    <x v="2843"/>
    <d v="2016-01-29T23:34:00"/>
    <x v="1"/>
    <x v="32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x v="6"/>
    <x v="11"/>
    <n v="60"/>
    <n v="60"/>
    <x v="2844"/>
    <d v="2015-12-01T05:59:00"/>
    <x v="4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x v="7"/>
    <x v="20"/>
    <n v="100"/>
    <n v="18.75"/>
    <x v="2845"/>
    <d v="2015-04-14T19:00:33"/>
    <x v="4"/>
    <x v="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x v="7"/>
    <x v="20"/>
    <n v="100"/>
    <n v="30"/>
    <x v="2846"/>
    <d v="2015-02-16T19:58:29"/>
    <x v="4"/>
    <x v="0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x v="7"/>
    <x v="15"/>
    <n v="100"/>
    <n v="27.27"/>
    <x v="2847"/>
    <d v="2014-01-31T19:01:00"/>
    <x v="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x v="7"/>
    <x v="12"/>
    <n v="100"/>
    <n v="27.27"/>
    <x v="2848"/>
    <d v="2013-04-15T22:16:33"/>
    <x v="0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x v="6"/>
    <x v="19"/>
    <n v="100"/>
    <n v="30"/>
    <x v="2849"/>
    <d v="2015-01-24T03:00:00"/>
    <x v="4"/>
    <x v="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x v="0"/>
    <x v="1"/>
    <n v="1"/>
    <n v="99.33"/>
    <x v="2850"/>
    <d v="2016-10-31T21:36:04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x v="0"/>
    <x v="1"/>
    <n v="1"/>
    <n v="49.67"/>
    <x v="2851"/>
    <d v="2016-10-26T03:59:00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x v="6"/>
    <x v="11"/>
    <n v="24"/>
    <n v="24.33"/>
    <x v="2852"/>
    <d v="2014-09-28T18:55:56"/>
    <x v="2"/>
    <x v="1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x v="2"/>
    <x v="3"/>
    <n v="290"/>
    <n v="19.329999999999998"/>
    <x v="2853"/>
    <d v="2017-02-11T12:09:38"/>
    <x v="5"/>
    <x v="0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x v="0"/>
    <x v="1"/>
    <n v="10"/>
    <n v="24.08"/>
    <x v="2854"/>
    <d v="2016-11-29T17:01:45"/>
    <x v="1"/>
    <x v="0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x v="2"/>
    <x v="38"/>
    <n v="29"/>
    <n v="26.27"/>
    <x v="2855"/>
    <d v="2014-09-17T05:06:39"/>
    <x v="2"/>
    <x v="0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x v="6"/>
    <x v="11"/>
    <n v="286"/>
    <n v="19.27"/>
    <x v="2856"/>
    <d v="2015-12-04T19:29:08"/>
    <x v="4"/>
    <x v="27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x v="0"/>
    <x v="1"/>
    <n v="2"/>
    <n v="57.2"/>
    <x v="2857"/>
    <d v="2016-09-09T18:00:48"/>
    <x v="1"/>
    <x v="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x v="6"/>
    <x v="11"/>
    <n v="3"/>
    <n v="57"/>
    <x v="2858"/>
    <d v="2014-06-23T16:00:00"/>
    <x v="2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x v="6"/>
    <x v="11"/>
    <n v="14"/>
    <n v="71.25"/>
    <x v="2859"/>
    <d v="2016-04-14T04:39:40"/>
    <x v="1"/>
    <x v="27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x v="3"/>
    <x v="18"/>
    <n v="1"/>
    <n v="28.4"/>
    <x v="2860"/>
    <d v="2017-01-11T17:49:08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x v="4"/>
    <x v="40"/>
    <n v="3"/>
    <n v="40.14"/>
    <x v="2861"/>
    <d v="2015-09-27T18:38:24"/>
    <x v="4"/>
    <x v="0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x v="2"/>
    <x v="34"/>
    <n v="0"/>
    <n v="40"/>
    <x v="2862"/>
    <d v="2014-06-18T20:13:00"/>
    <x v="2"/>
    <x v="0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x v="0"/>
    <x v="1"/>
    <n v="1"/>
    <n v="93.33"/>
    <x v="2863"/>
    <d v="2016-03-25T16:59:16"/>
    <x v="1"/>
    <x v="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x v="6"/>
    <x v="9"/>
    <n v="2"/>
    <n v="93.33"/>
    <x v="2864"/>
    <d v="2015-03-27T23:16:12"/>
    <x v="4"/>
    <x v="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x v="7"/>
    <x v="14"/>
    <n v="9"/>
    <n v="35"/>
    <x v="2865"/>
    <d v="2017-04-09T20:00:00"/>
    <x v="5"/>
    <x v="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x v="7"/>
    <x v="12"/>
    <n v="37"/>
    <n v="35"/>
    <x v="2866"/>
    <d v="2011-05-28T02:22:42"/>
    <x v="6"/>
    <x v="0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x v="6"/>
    <x v="11"/>
    <n v="112"/>
    <n v="11.67"/>
    <x v="2867"/>
    <d v="2016-02-18T22:00:00"/>
    <x v="1"/>
    <x v="3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x v="5"/>
    <x v="10"/>
    <n v="1"/>
    <n v="46.5"/>
    <x v="2868"/>
    <d v="2014-10-05T09:12:02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x v="6"/>
    <x v="9"/>
    <n v="14"/>
    <n v="55.6"/>
    <x v="2869"/>
    <d v="2016-02-12T04:33:11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x v="4"/>
    <x v="29"/>
    <n v="0"/>
    <n v="23.08"/>
    <x v="2870"/>
    <d v="2014-09-15T19:55:03"/>
    <x v="2"/>
    <x v="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x v="6"/>
    <x v="11"/>
    <n v="139"/>
    <n v="30.78"/>
    <x v="2871"/>
    <d v="2015-12-02T20:59:25"/>
    <x v="4"/>
    <x v="32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x v="0"/>
    <x v="24"/>
    <n v="1"/>
    <n v="69"/>
    <x v="2872"/>
    <d v="2016-04-06T04:04:51"/>
    <x v="1"/>
    <x v="0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x v="0"/>
    <x v="1"/>
    <n v="1"/>
    <n v="39"/>
    <x v="2873"/>
    <d v="2016-02-21T01:02:56"/>
    <x v="4"/>
    <x v="0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x v="6"/>
    <x v="11"/>
    <n v="3"/>
    <n v="27.3"/>
    <x v="2874"/>
    <d v="2016-04-15T20:12:08"/>
    <x v="1"/>
    <x v="27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x v="6"/>
    <x v="19"/>
    <n v="3"/>
    <n v="22.75"/>
    <x v="2875"/>
    <d v="2015-05-01T08:59:32"/>
    <x v="4"/>
    <x v="0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x v="6"/>
    <x v="11"/>
    <n v="136"/>
    <n v="13.6"/>
    <x v="2876"/>
    <d v="2016-02-26T00:00:00"/>
    <x v="1"/>
    <x v="2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x v="6"/>
    <x v="11"/>
    <n v="5"/>
    <n v="90.33"/>
    <x v="2877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x v="0"/>
    <x v="26"/>
    <n v="0"/>
    <n v="54"/>
    <x v="2878"/>
    <d v="2016-02-20T22:22:18"/>
    <x v="4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x v="3"/>
    <x v="28"/>
    <n v="6"/>
    <n v="45"/>
    <x v="2879"/>
    <d v="2015-12-19T16:07:09"/>
    <x v="4"/>
    <x v="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x v="6"/>
    <x v="11"/>
    <n v="18"/>
    <n v="45"/>
    <x v="2880"/>
    <d v="2014-07-15T22:00:00"/>
    <x v="2"/>
    <x v="1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x v="6"/>
    <x v="11"/>
    <n v="108"/>
    <n v="38.57"/>
    <x v="2881"/>
    <d v="2016-08-01T13:41:00"/>
    <x v="1"/>
    <x v="44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x v="8"/>
    <x v="30"/>
    <n v="3"/>
    <n v="33.25"/>
    <x v="2882"/>
    <d v="2014-08-23T20:59:10"/>
    <x v="2"/>
    <x v="0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x v="6"/>
    <x v="11"/>
    <n v="7"/>
    <n v="29.56"/>
    <x v="2883"/>
    <d v="2016-06-19T19:12:56"/>
    <x v="1"/>
    <x v="27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x v="6"/>
    <x v="11"/>
    <n v="3"/>
    <n v="52.8"/>
    <x v="2884"/>
    <d v="2016-06-08T17:33:39"/>
    <x v="1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x v="5"/>
    <x v="10"/>
    <n v="10"/>
    <n v="32.75"/>
    <x v="2885"/>
    <d v="2017-02-17T21:00:00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x v="0"/>
    <x v="26"/>
    <n v="1"/>
    <n v="87"/>
    <x v="2886"/>
    <d v="2016-07-07T23:42:17"/>
    <x v="1"/>
    <x v="0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x v="0"/>
    <x v="1"/>
    <n v="1"/>
    <n v="26"/>
    <x v="2887"/>
    <d v="2015-07-01T00:40:46"/>
    <x v="4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x v="0"/>
    <x v="6"/>
    <n v="1"/>
    <n v="28.89"/>
    <x v="2888"/>
    <d v="2014-08-12T18:57:31"/>
    <x v="2"/>
    <x v="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x v="7"/>
    <x v="12"/>
    <n v="3"/>
    <n v="28.89"/>
    <x v="2889"/>
    <d v="2014-08-21T00:45:30"/>
    <x v="2"/>
    <x v="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x v="6"/>
    <x v="11"/>
    <n v="5"/>
    <n v="65"/>
    <x v="2890"/>
    <d v="2014-08-01T17:12:00"/>
    <x v="2"/>
    <x v="35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x v="6"/>
    <x v="11"/>
    <n v="33"/>
    <n v="37.14"/>
    <x v="2891"/>
    <d v="2015-03-23T04:59:00"/>
    <x v="4"/>
    <x v="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x v="1"/>
    <x v="39"/>
    <n v="52"/>
    <n v="17.329999999999998"/>
    <x v="2892"/>
    <d v="2015-04-08T18:58:47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x v="5"/>
    <x v="27"/>
    <n v="104"/>
    <n v="21.67"/>
    <x v="2893"/>
    <d v="2014-04-07T17:13:42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x v="0"/>
    <x v="26"/>
    <n v="0"/>
    <n v="64.75"/>
    <x v="2894"/>
    <d v="2015-06-13T16:37:23"/>
    <x v="4"/>
    <x v="0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x v="6"/>
    <x v="11"/>
    <n v="52"/>
    <n v="32.25"/>
    <x v="2895"/>
    <d v="2017-04-16T20:00:00"/>
    <x v="5"/>
    <x v="1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x v="3"/>
    <x v="18"/>
    <n v="1"/>
    <n v="23.18"/>
    <x v="2896"/>
    <d v="2012-12-07T22:23:42"/>
    <x v="3"/>
    <x v="0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x v="4"/>
    <x v="29"/>
    <n v="10"/>
    <n v="42"/>
    <x v="2897"/>
    <d v="2016-01-08T22:54:35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x v="6"/>
    <x v="11"/>
    <n v="34"/>
    <n v="63"/>
    <x v="2898"/>
    <d v="2016-05-01T14:18:38"/>
    <x v="1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x v="6"/>
    <x v="11"/>
    <n v="13"/>
    <n v="50.2"/>
    <x v="2899"/>
    <d v="2016-06-18T19:32:19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x v="6"/>
    <x v="11"/>
    <n v="100"/>
    <n v="31.38"/>
    <x v="2900"/>
    <d v="2015-04-11T19:22:39"/>
    <x v="4"/>
    <x v="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x v="5"/>
    <x v="23"/>
    <n v="0"/>
    <n v="250"/>
    <x v="2901"/>
    <d v="2013-08-10T13:15:20"/>
    <x v="0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x v="4"/>
    <x v="29"/>
    <n v="0"/>
    <n v="62.5"/>
    <x v="2902"/>
    <d v="2016-05-19T08:12:01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x v="0"/>
    <x v="1"/>
    <n v="0"/>
    <n v="250"/>
    <x v="2903"/>
    <d v="2016-12-28T19:25:15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x v="8"/>
    <x v="30"/>
    <n v="0"/>
    <n v="250"/>
    <x v="2904"/>
    <d v="2016-08-27T17:00:09"/>
    <x v="1"/>
    <x v="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x v="5"/>
    <x v="10"/>
    <n v="1"/>
    <n v="125"/>
    <x v="2905"/>
    <d v="2015-05-31T09:29:00"/>
    <x v="4"/>
    <x v="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x v="6"/>
    <x v="11"/>
    <n v="3"/>
    <n v="35.71"/>
    <x v="2906"/>
    <d v="2014-09-16T03:00:00"/>
    <x v="2"/>
    <x v="8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x v="0"/>
    <x v="26"/>
    <n v="3"/>
    <n v="250"/>
    <x v="2907"/>
    <d v="2014-12-03T05:34:20"/>
    <x v="2"/>
    <x v="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x v="5"/>
    <x v="10"/>
    <n v="5"/>
    <n v="83.33"/>
    <x v="2908"/>
    <d v="2015-10-02T10:35:38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x v="6"/>
    <x v="11"/>
    <n v="5"/>
    <n v="62.5"/>
    <x v="2909"/>
    <d v="2015-07-26T05:42:16"/>
    <x v="4"/>
    <x v="27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x v="5"/>
    <x v="10"/>
    <n v="25"/>
    <n v="50"/>
    <x v="2910"/>
    <d v="2015-11-08T12:00:00"/>
    <x v="4"/>
    <x v="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x v="6"/>
    <x v="19"/>
    <n v="25"/>
    <n v="41.67"/>
    <x v="2911"/>
    <d v="2015-09-25T23:43:42"/>
    <x v="4"/>
    <x v="0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x v="6"/>
    <x v="11"/>
    <n v="100"/>
    <n v="27.78"/>
    <x v="2912"/>
    <d v="2016-04-05T08:34:06"/>
    <x v="1"/>
    <x v="3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x v="6"/>
    <x v="11"/>
    <n v="100"/>
    <n v="31.25"/>
    <x v="2913"/>
    <d v="2015-05-30T20:11:12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x v="6"/>
    <x v="11"/>
    <n v="100"/>
    <n v="11.36"/>
    <x v="2914"/>
    <d v="2014-12-23T21:08:45"/>
    <x v="2"/>
    <x v="2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x v="0"/>
    <x v="26"/>
    <n v="1"/>
    <n v="49"/>
    <x v="2915"/>
    <d v="2016-01-16T11:00:00"/>
    <x v="4"/>
    <x v="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x v="3"/>
    <x v="18"/>
    <n v="2"/>
    <n v="16.2"/>
    <x v="2916"/>
    <d v="2016-06-18T05:19:50"/>
    <x v="1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x v="1"/>
    <x v="31"/>
    <n v="2"/>
    <n v="48.2"/>
    <x v="2917"/>
    <d v="2015-02-22T12:14:45"/>
    <x v="4"/>
    <x v="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x v="7"/>
    <x v="37"/>
    <n v="3"/>
    <n v="30.13"/>
    <x v="2918"/>
    <d v="2013-07-12T21:51:00"/>
    <x v="0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x v="6"/>
    <x v="11"/>
    <n v="110"/>
    <n v="20.079999999999998"/>
    <x v="2919"/>
    <d v="2015-05-31T23:00:00"/>
    <x v="4"/>
    <x v="41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x v="0"/>
    <x v="1"/>
    <n v="3"/>
    <n v="40"/>
    <x v="2920"/>
    <d v="2015-11-25T22:04:55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x v="6"/>
    <x v="11"/>
    <n v="5"/>
    <n v="30"/>
    <x v="2921"/>
    <d v="2015-05-31T17:35:00"/>
    <x v="4"/>
    <x v="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x v="0"/>
    <x v="6"/>
    <n v="47"/>
    <n v="29.63"/>
    <x v="2922"/>
    <d v="2015-05-19T21:00:49"/>
    <x v="4"/>
    <x v="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x v="2"/>
    <x v="36"/>
    <n v="1"/>
    <n v="33.71"/>
    <x v="2923"/>
    <d v="2014-11-13T12:35:08"/>
    <x v="2"/>
    <x v="0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x v="3"/>
    <x v="18"/>
    <n v="12"/>
    <n v="19.670000000000002"/>
    <x v="2924"/>
    <d v="2016-03-10T00:35:00"/>
    <x v="1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x v="1"/>
    <x v="35"/>
    <n v="5"/>
    <n v="39.17"/>
    <x v="2925"/>
    <d v="2014-02-02T18:02:06"/>
    <x v="2"/>
    <x v="0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x v="0"/>
    <x v="1"/>
    <n v="6"/>
    <n v="29.25"/>
    <x v="2926"/>
    <d v="2014-12-12T07:11:00"/>
    <x v="2"/>
    <x v="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x v="1"/>
    <x v="39"/>
    <n v="12"/>
    <n v="39"/>
    <x v="2927"/>
    <d v="2016-10-10T10:36:23"/>
    <x v="1"/>
    <x v="0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x v="6"/>
    <x v="11"/>
    <n v="104"/>
    <n v="26"/>
    <x v="2928"/>
    <d v="2016-12-21T11:50:30"/>
    <x v="1"/>
    <x v="27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x v="0"/>
    <x v="1"/>
    <n v="2"/>
    <n v="33.29"/>
    <x v="2929"/>
    <d v="2016-11-17T14:15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x v="4"/>
    <x v="29"/>
    <n v="4"/>
    <n v="29.13"/>
    <x v="2930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x v="5"/>
    <x v="23"/>
    <n v="1"/>
    <n v="57.5"/>
    <x v="2931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x v="6"/>
    <x v="11"/>
    <n v="153"/>
    <n v="13.53"/>
    <x v="2932"/>
    <d v="2015-12-20T11:59:00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x v="0"/>
    <x v="1"/>
    <n v="0"/>
    <n v="45.2"/>
    <x v="2933"/>
    <d v="2015-06-01T17:01:00"/>
    <x v="4"/>
    <x v="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x v="7"/>
    <x v="14"/>
    <n v="6"/>
    <n v="28.13"/>
    <x v="2934"/>
    <d v="2014-11-09T19:47:51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x v="3"/>
    <x v="18"/>
    <n v="11"/>
    <n v="45"/>
    <x v="2935"/>
    <d v="2010-07-21T19:00:00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x v="6"/>
    <x v="11"/>
    <n v="23"/>
    <n v="18.75"/>
    <x v="2936"/>
    <d v="2017-03-27T16:16:59"/>
    <x v="5"/>
    <x v="1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x v="6"/>
    <x v="11"/>
    <n v="38"/>
    <n v="56.25"/>
    <x v="2937"/>
    <d v="2015-04-10T05:00:00"/>
    <x v="4"/>
    <x v="1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x v="6"/>
    <x v="11"/>
    <n v="225"/>
    <n v="75"/>
    <x v="2938"/>
    <d v="2016-05-27T17:46:51"/>
    <x v="1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x v="1"/>
    <x v="32"/>
    <n v="2"/>
    <n v="74.33"/>
    <x v="2939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x v="0"/>
    <x v="26"/>
    <n v="4"/>
    <n v="24.78"/>
    <x v="2940"/>
    <d v="2016-02-08T13:01:00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x v="0"/>
    <x v="1"/>
    <n v="0"/>
    <n v="55"/>
    <x v="2941"/>
    <d v="2016-09-05T02:59:00"/>
    <x v="1"/>
    <x v="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x v="7"/>
    <x v="14"/>
    <n v="4"/>
    <n v="54"/>
    <x v="2942"/>
    <d v="2017-04-11T20:44:05"/>
    <x v="5"/>
    <x v="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x v="6"/>
    <x v="19"/>
    <n v="7"/>
    <n v="108"/>
    <x v="2943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x v="6"/>
    <x v="11"/>
    <n v="11"/>
    <n v="72"/>
    <x v="2944"/>
    <d v="2015-01-16T10:26:00"/>
    <x v="2"/>
    <x v="1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x v="5"/>
    <x v="23"/>
    <n v="0"/>
    <n v="71.67"/>
    <x v="2945"/>
    <d v="2012-01-05T11:33:00"/>
    <x v="6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"/>
    <x v="23"/>
    <n v="3"/>
    <n v="53.75"/>
    <x v="2946"/>
    <d v="2010-05-08T22:16:00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x v="6"/>
    <x v="11"/>
    <n v="7"/>
    <n v="30.71"/>
    <x v="2947"/>
    <d v="2017-02-23T01:00:00"/>
    <x v="5"/>
    <x v="1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x v="6"/>
    <x v="11"/>
    <n v="11"/>
    <n v="26.75"/>
    <x v="2948"/>
    <d v="2015-01-31T15:25:53"/>
    <x v="2"/>
    <x v="27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x v="3"/>
    <x v="28"/>
    <n v="1"/>
    <n v="16.309999999999999"/>
    <x v="2949"/>
    <d v="2015-06-30T03:06:42"/>
    <x v="4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x v="8"/>
    <x v="30"/>
    <n v="1"/>
    <n v="53"/>
    <x v="2950"/>
    <d v="2016-09-25T01:16:29"/>
    <x v="1"/>
    <x v="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x v="0"/>
    <x v="1"/>
    <n v="4"/>
    <n v="30.29"/>
    <x v="2951"/>
    <d v="2016-07-12T18:51:00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x v="6"/>
    <x v="11"/>
    <n v="7"/>
    <n v="35.17"/>
    <x v="2952"/>
    <d v="2016-08-29T03:55:00"/>
    <x v="1"/>
    <x v="28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x v="6"/>
    <x v="11"/>
    <n v="21"/>
    <n v="26.38"/>
    <x v="2953"/>
    <d v="2015-02-06T01:37:14"/>
    <x v="2"/>
    <x v="27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x v="4"/>
    <x v="40"/>
    <n v="2"/>
    <n v="52.5"/>
    <x v="2954"/>
    <d v="2014-08-20T09:21:17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x v="7"/>
    <x v="37"/>
    <n v="3"/>
    <n v="35"/>
    <x v="2955"/>
    <d v="2013-12-15T03:14:59"/>
    <x v="0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x v="0"/>
    <x v="1"/>
    <n v="0"/>
    <n v="68.33"/>
    <x v="2956"/>
    <d v="2014-09-01T20:10:17"/>
    <x v="2"/>
    <x v="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x v="5"/>
    <x v="23"/>
    <n v="1"/>
    <n v="68.33"/>
    <x v="2957"/>
    <d v="2017-02-02T14:46:01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x v="1"/>
    <x v="32"/>
    <n v="11"/>
    <n v="51.25"/>
    <x v="2958"/>
    <d v="2010-09-02T02:00:00"/>
    <x v="7"/>
    <x v="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x v="2"/>
    <x v="34"/>
    <n v="21"/>
    <n v="20.5"/>
    <x v="2959"/>
    <d v="2016-05-15T16:21:00"/>
    <x v="1"/>
    <x v="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x v="7"/>
    <x v="12"/>
    <n v="41"/>
    <n v="29.29"/>
    <x v="2960"/>
    <d v="2016-09-15T20:53:33"/>
    <x v="1"/>
    <x v="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x v="5"/>
    <x v="27"/>
    <n v="103"/>
    <n v="15.77"/>
    <x v="2961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x v="6"/>
    <x v="11"/>
    <n v="13"/>
    <n v="25.5"/>
    <x v="2962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x v="5"/>
    <x v="23"/>
    <n v="7"/>
    <n v="40.78"/>
    <x v="2963"/>
    <d v="2012-03-26T08:01:39"/>
    <x v="3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x v="6"/>
    <x v="11"/>
    <n v="2"/>
    <n v="202"/>
    <x v="2964"/>
    <d v="2016-10-08T09:20:39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x v="4"/>
    <x v="29"/>
    <n v="17"/>
    <n v="16.829999999999998"/>
    <x v="2965"/>
    <d v="2016-03-30T20:10:58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x v="4"/>
    <x v="29"/>
    <n v="1"/>
    <n v="22.33"/>
    <x v="2966"/>
    <d v="2016-03-05T19:44:56"/>
    <x v="1"/>
    <x v="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x v="6"/>
    <x v="11"/>
    <n v="10"/>
    <n v="100.5"/>
    <x v="2967"/>
    <d v="2015-02-15T14:05:47"/>
    <x v="4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x v="6"/>
    <x v="11"/>
    <n v="101"/>
    <n v="18.27"/>
    <x v="2968"/>
    <d v="2015-04-29T23:00:00"/>
    <x v="4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x v="1"/>
    <x v="31"/>
    <n v="0"/>
    <n v="100"/>
    <x v="2969"/>
    <d v="2015-02-08T21:58:29"/>
    <x v="4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x v="6"/>
    <x v="11"/>
    <n v="1"/>
    <n v="100"/>
    <x v="2970"/>
    <d v="2015-04-03T21:44:10"/>
    <x v="4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x v="0"/>
    <x v="26"/>
    <n v="3"/>
    <n v="200"/>
    <x v="2971"/>
    <d v="2016-01-06T20:38:37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x v="6"/>
    <x v="9"/>
    <n v="3"/>
    <n v="200"/>
    <x v="2972"/>
    <d v="2015-09-09T22:31:19"/>
    <x v="4"/>
    <x v="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x v="7"/>
    <x v="12"/>
    <n v="10"/>
    <n v="40"/>
    <x v="2973"/>
    <d v="2015-04-01T20:32:43"/>
    <x v="4"/>
    <x v="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x v="5"/>
    <x v="10"/>
    <n v="20"/>
    <n v="100"/>
    <x v="2974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x v="1"/>
    <x v="17"/>
    <n v="100"/>
    <n v="40"/>
    <x v="2975"/>
    <d v="2016-02-15T07:59:00"/>
    <x v="1"/>
    <x v="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x v="6"/>
    <x v="11"/>
    <n v="100"/>
    <n v="22.22"/>
    <x v="2976"/>
    <d v="2016-04-17T23:30:00"/>
    <x v="1"/>
    <x v="28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x v="0"/>
    <x v="1"/>
    <n v="1"/>
    <n v="199"/>
    <x v="2977"/>
    <d v="2016-06-05T12:42:12"/>
    <x v="1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"/>
    <x v="33"/>
    <n v="3"/>
    <n v="32.67"/>
    <x v="2978"/>
    <d v="2011-01-24T05:45:26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x v="7"/>
    <x v="33"/>
    <n v="5"/>
    <n v="19.600000000000001"/>
    <x v="2979"/>
    <d v="2014-12-01T22:59:21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x v="7"/>
    <x v="12"/>
    <n v="2"/>
    <n v="27.86"/>
    <x v="2980"/>
    <d v="2010-10-25T03:03:49"/>
    <x v="7"/>
    <x v="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x v="6"/>
    <x v="11"/>
    <n v="3"/>
    <n v="39"/>
    <x v="2981"/>
    <d v="2015-02-28T08:00:00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x v="6"/>
    <x v="11"/>
    <n v="130"/>
    <n v="16.25"/>
    <x v="2982"/>
    <d v="2016-11-02T00:31:01"/>
    <x v="1"/>
    <x v="37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x v="0"/>
    <x v="1"/>
    <n v="1"/>
    <n v="19.399999999999999"/>
    <x v="2983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x v="5"/>
    <x v="21"/>
    <n v="2"/>
    <n v="47.5"/>
    <x v="2984"/>
    <d v="2015-04-03T13:59:01"/>
    <x v="4"/>
    <x v="0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x v="8"/>
    <x v="30"/>
    <n v="95"/>
    <n v="47.5"/>
    <x v="2985"/>
    <d v="2016-07-12T19:22:21"/>
    <x v="1"/>
    <x v="0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x v="6"/>
    <x v="11"/>
    <n v="3"/>
    <n v="23.63"/>
    <x v="2986"/>
    <d v="2014-10-04T06:59:00"/>
    <x v="2"/>
    <x v="18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x v="4"/>
    <x v="29"/>
    <n v="1"/>
    <n v="23.5"/>
    <x v="2987"/>
    <d v="2014-08-14T18:20:08"/>
    <x v="2"/>
    <x v="0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x v="2"/>
    <x v="3"/>
    <n v="4"/>
    <n v="12.47"/>
    <x v="2988"/>
    <d v="2014-09-27T13:27:24"/>
    <x v="2"/>
    <x v="0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x v="3"/>
    <x v="28"/>
    <n v="0"/>
    <n v="23.25"/>
    <x v="2989"/>
    <d v="2015-12-17T04:38:46"/>
    <x v="4"/>
    <x v="0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x v="6"/>
    <x v="11"/>
    <n v="0"/>
    <n v="46.25"/>
    <x v="2990"/>
    <d v="2014-12-05T17:27:15"/>
    <x v="2"/>
    <x v="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x v="6"/>
    <x v="11"/>
    <n v="3"/>
    <n v="61.67"/>
    <x v="2991"/>
    <d v="2015-09-07T18:09:57"/>
    <x v="4"/>
    <x v="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x v="0"/>
    <x v="26"/>
    <n v="3"/>
    <n v="30"/>
    <x v="2992"/>
    <d v="2015-04-24T01:39:31"/>
    <x v="4"/>
    <x v="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x v="1"/>
    <x v="31"/>
    <n v="7"/>
    <n v="30"/>
    <x v="2993"/>
    <d v="2015-03-07T19:55:01"/>
    <x v="4"/>
    <x v="0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x v="5"/>
    <x v="10"/>
    <n v="40"/>
    <n v="25.71"/>
    <x v="2994"/>
    <d v="2015-03-24T00:08:46"/>
    <x v="4"/>
    <x v="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x v="7"/>
    <x v="15"/>
    <n v="120"/>
    <n v="22.5"/>
    <x v="2995"/>
    <d v="2012-09-15T01:35:37"/>
    <x v="3"/>
    <x v="0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x v="6"/>
    <x v="11"/>
    <n v="180"/>
    <n v="12"/>
    <x v="2996"/>
    <d v="2016-05-10T21:00:00"/>
    <x v="1"/>
    <x v="35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x v="3"/>
    <x v="18"/>
    <n v="0"/>
    <n v="17.850000000000001"/>
    <x v="2997"/>
    <d v="2012-06-09T20:20:08"/>
    <x v="3"/>
    <x v="0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x v="7"/>
    <x v="37"/>
    <n v="18"/>
    <n v="59.33"/>
    <x v="2998"/>
    <d v="2011-08-06T14:38:56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x v="6"/>
    <x v="11"/>
    <n v="1"/>
    <n v="35.4"/>
    <x v="2999"/>
    <d v="2016-07-19T14:14:41"/>
    <x v="1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x v="1"/>
    <x v="35"/>
    <n v="4"/>
    <n v="59"/>
    <x v="3000"/>
    <d v="2015-05-21T03:26:50"/>
    <x v="4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x v="6"/>
    <x v="9"/>
    <n v="0"/>
    <n v="87.5"/>
    <x v="3001"/>
    <d v="2015-10-16T16:35:52"/>
    <x v="4"/>
    <x v="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x v="0"/>
    <x v="26"/>
    <n v="1"/>
    <n v="35"/>
    <x v="3002"/>
    <d v="2014-12-25T20:27:03"/>
    <x v="2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x v="6"/>
    <x v="11"/>
    <n v="12"/>
    <n v="24.71"/>
    <x v="3003"/>
    <d v="2015-06-11T23:00:00"/>
    <x v="4"/>
    <x v="2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x v="7"/>
    <x v="33"/>
    <n v="0"/>
    <n v="42.5"/>
    <x v="3004"/>
    <d v="2013-11-11T14:19:08"/>
    <x v="0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x v="1"/>
    <x v="35"/>
    <n v="2"/>
    <n v="34"/>
    <x v="3005"/>
    <d v="2011-12-16T01:26:35"/>
    <x v="6"/>
    <x v="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x v="6"/>
    <x v="11"/>
    <n v="11"/>
    <n v="42.5"/>
    <x v="3006"/>
    <d v="2014-06-17T04:36:18"/>
    <x v="2"/>
    <x v="37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x v="6"/>
    <x v="11"/>
    <n v="20"/>
    <n v="34"/>
    <x v="3007"/>
    <d v="2015-07-07T19:26:20"/>
    <x v="4"/>
    <x v="2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x v="2"/>
    <x v="38"/>
    <n v="34"/>
    <n v="28.33"/>
    <x v="3008"/>
    <d v="2015-11-03T04:15:59"/>
    <x v="4"/>
    <x v="0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x v="6"/>
    <x v="11"/>
    <n v="17"/>
    <n v="27.5"/>
    <x v="3009"/>
    <d v="2015-03-01T03:00:00"/>
    <x v="4"/>
    <x v="21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x v="3"/>
    <x v="18"/>
    <n v="41"/>
    <n v="23.57"/>
    <x v="3010"/>
    <d v="2012-04-04T16:46:15"/>
    <x v="3"/>
    <x v="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x v="6"/>
    <x v="11"/>
    <n v="21"/>
    <n v="23.14"/>
    <x v="3011"/>
    <d v="2017-04-04T03:38:41"/>
    <x v="5"/>
    <x v="16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x v="7"/>
    <x v="33"/>
    <n v="3"/>
    <n v="32"/>
    <x v="3012"/>
    <d v="2013-11-27T22:08:31"/>
    <x v="0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x v="7"/>
    <x v="33"/>
    <n v="3"/>
    <n v="40"/>
    <x v="3013"/>
    <d v="2012-09-23T02:25:00"/>
    <x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x v="0"/>
    <x v="1"/>
    <n v="0"/>
    <n v="39"/>
    <x v="3014"/>
    <d v="2015-01-16T10:30:47"/>
    <x v="2"/>
    <x v="0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x v="2"/>
    <x v="3"/>
    <n v="155"/>
    <n v="51.67"/>
    <x v="3015"/>
    <d v="2015-09-12T13:37:40"/>
    <x v="4"/>
    <x v="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x v="5"/>
    <x v="23"/>
    <n v="1"/>
    <n v="11.77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x v="6"/>
    <x v="11"/>
    <n v="15"/>
    <n v="38.25"/>
    <x v="3017"/>
    <d v="2014-10-26T20:08:00"/>
    <x v="2"/>
    <x v="8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x v="7"/>
    <x v="15"/>
    <n v="100"/>
    <n v="21.86"/>
    <x v="3018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x v="5"/>
    <x v="21"/>
    <n v="0"/>
    <n v="25.17"/>
    <x v="3019"/>
    <d v="2014-10-28T22:00:00"/>
    <x v="2"/>
    <x v="0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x v="7"/>
    <x v="33"/>
    <n v="0"/>
    <n v="50.33"/>
    <x v="3020"/>
    <d v="2016-01-03T01:55:37"/>
    <x v="4"/>
    <x v="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x v="4"/>
    <x v="29"/>
    <n v="1"/>
    <n v="50.33"/>
    <x v="3021"/>
    <d v="2015-08-25T17:34:42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x v="4"/>
    <x v="29"/>
    <n v="2"/>
    <n v="50.33"/>
    <x v="3022"/>
    <d v="2014-12-05T16:04:40"/>
    <x v="2"/>
    <x v="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x v="6"/>
    <x v="19"/>
    <n v="4"/>
    <n v="37.75"/>
    <x v="3023"/>
    <d v="2016-08-16T18:07:49"/>
    <x v="1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x v="6"/>
    <x v="11"/>
    <n v="38"/>
    <n v="11.62"/>
    <x v="3024"/>
    <d v="2014-05-16T22:11:30"/>
    <x v="2"/>
    <x v="28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x v="1"/>
    <x v="35"/>
    <n v="2"/>
    <n v="50"/>
    <x v="3025"/>
    <d v="2015-06-20T19:06:13"/>
    <x v="4"/>
    <x v="0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x v="5"/>
    <x v="23"/>
    <n v="3"/>
    <n v="30"/>
    <x v="3026"/>
    <d v="2013-04-06T06:16:22"/>
    <x v="0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x v="1"/>
    <x v="39"/>
    <n v="3"/>
    <n v="75"/>
    <x v="3027"/>
    <d v="2011-12-16T00:19:14"/>
    <x v="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x v="7"/>
    <x v="14"/>
    <n v="8"/>
    <n v="50"/>
    <x v="3028"/>
    <d v="2016-12-09T14:51:39"/>
    <x v="1"/>
    <x v="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x v="6"/>
    <x v="11"/>
    <n v="21"/>
    <n v="37.5"/>
    <x v="3029"/>
    <d v="2015-11-12T06:59:00"/>
    <x v="4"/>
    <x v="3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x v="5"/>
    <x v="23"/>
    <n v="0"/>
    <n v="13.55"/>
    <x v="3030"/>
    <d v="2015-11-05T23:32:52"/>
    <x v="4"/>
    <x v="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x v="6"/>
    <x v="11"/>
    <n v="5"/>
    <n v="24.33"/>
    <x v="3031"/>
    <d v="2015-08-08T21:34:00"/>
    <x v="4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4"/>
    <x v="29"/>
    <n v="2"/>
    <n v="72.5"/>
    <x v="3032"/>
    <d v="2015-09-17T02:31:52"/>
    <x v="4"/>
    <x v="0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x v="1"/>
    <x v="31"/>
    <n v="3"/>
    <n v="48.33"/>
    <x v="3033"/>
    <d v="2017-01-03T16:02:45"/>
    <x v="1"/>
    <x v="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x v="6"/>
    <x v="11"/>
    <n v="8"/>
    <n v="20.71"/>
    <x v="3034"/>
    <d v="2014-05-19T11:26:29"/>
    <x v="2"/>
    <x v="35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x v="0"/>
    <x v="26"/>
    <n v="0"/>
    <n v="142"/>
    <x v="3035"/>
    <d v="2016-02-18T19:09:29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x v="6"/>
    <x v="9"/>
    <n v="14"/>
    <n v="20.14"/>
    <x v="3036"/>
    <d v="2014-12-14T20:00:34"/>
    <x v="2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x v="5"/>
    <x v="23"/>
    <n v="18"/>
    <n v="28.2"/>
    <x v="3037"/>
    <d v="2014-08-23T22:08:38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x v="5"/>
    <x v="21"/>
    <n v="0"/>
    <n v="28"/>
    <x v="3038"/>
    <d v="2015-06-18T13:13:11"/>
    <x v="4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x v="0"/>
    <x v="26"/>
    <n v="1"/>
    <n v="23.33"/>
    <x v="3039"/>
    <d v="2014-12-26T20:35:39"/>
    <x v="2"/>
    <x v="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x v="2"/>
    <x v="36"/>
    <n v="7"/>
    <n v="46.67"/>
    <x v="3040"/>
    <d v="2015-07-03T21:26:26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x v="1"/>
    <x v="39"/>
    <n v="28"/>
    <n v="35"/>
    <x v="3041"/>
    <d v="2012-06-16T03:10:00"/>
    <x v="3"/>
    <x v="0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x v="5"/>
    <x v="23"/>
    <n v="27"/>
    <n v="17.25"/>
    <x v="3042"/>
    <d v="2014-06-27T02:52:54"/>
    <x v="2"/>
    <x v="0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x v="6"/>
    <x v="11"/>
    <n v="27"/>
    <n v="22.83"/>
    <x v="3043"/>
    <d v="2016-05-15T20:21:13"/>
    <x v="1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x v="6"/>
    <x v="11"/>
    <n v="1"/>
    <n v="22.67"/>
    <x v="3044"/>
    <d v="2014-07-21T12:52:06"/>
    <x v="2"/>
    <x v="1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x v="6"/>
    <x v="11"/>
    <n v="0"/>
    <n v="33.75"/>
    <x v="3045"/>
    <d v="2014-09-11T08:37:22"/>
    <x v="2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x v="6"/>
    <x v="11"/>
    <n v="1"/>
    <n v="15"/>
    <x v="3046"/>
    <d v="2014-06-27T16:21:24"/>
    <x v="2"/>
    <x v="1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x v="6"/>
    <x v="11"/>
    <n v="5"/>
    <n v="27"/>
    <x v="3047"/>
    <d v="2015-06-11T02:13:11"/>
    <x v="4"/>
    <x v="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x v="6"/>
    <x v="11"/>
    <n v="5"/>
    <n v="45"/>
    <x v="3048"/>
    <d v="2016-11-13T10:17:40"/>
    <x v="1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x v="5"/>
    <x v="23"/>
    <n v="1"/>
    <n v="16.63"/>
    <x v="3049"/>
    <d v="2016-03-01T17:05:14"/>
    <x v="1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x v="0"/>
    <x v="24"/>
    <n v="0"/>
    <n v="44"/>
    <x v="3050"/>
    <d v="2015-02-28T00:01:34"/>
    <x v="4"/>
    <x v="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x v="7"/>
    <x v="37"/>
    <n v="4"/>
    <n v="44"/>
    <x v="3051"/>
    <d v="2013-10-22T21:44:38"/>
    <x v="0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x v="0"/>
    <x v="26"/>
    <n v="3"/>
    <n v="16.38"/>
    <x v="3052"/>
    <d v="2015-08-23T08:35:08"/>
    <x v="4"/>
    <x v="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x v="7"/>
    <x v="33"/>
    <n v="7"/>
    <n v="18.71"/>
    <x v="3053"/>
    <d v="2014-03-16T22:00:00"/>
    <x v="2"/>
    <x v="0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x v="6"/>
    <x v="11"/>
    <n v="15"/>
    <n v="32.75"/>
    <x v="3054"/>
    <d v="2015-01-24T12:00:00"/>
    <x v="2"/>
    <x v="27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x v="6"/>
    <x v="11"/>
    <n v="9"/>
    <n v="32.5"/>
    <x v="3055"/>
    <d v="2016-10-07T21:51:48"/>
    <x v="1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x v="5"/>
    <x v="10"/>
    <n v="13"/>
    <n v="65"/>
    <x v="3056"/>
    <d v="2015-03-27T02:39:00"/>
    <x v="4"/>
    <x v="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x v="3"/>
    <x v="18"/>
    <n v="26"/>
    <n v="13"/>
    <x v="3057"/>
    <d v="2013-12-21T20:32:11"/>
    <x v="0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x v="6"/>
    <x v="11"/>
    <n v="33"/>
    <n v="26"/>
    <x v="3058"/>
    <d v="2015-03-14T00:50:01"/>
    <x v="4"/>
    <x v="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x v="6"/>
    <x v="19"/>
    <n v="65"/>
    <n v="14.44"/>
    <x v="3059"/>
    <d v="2015-06-10T09:58:22"/>
    <x v="4"/>
    <x v="0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x v="6"/>
    <x v="19"/>
    <n v="129"/>
    <n v="43"/>
    <x v="3060"/>
    <d v="2014-09-25T21:16:44"/>
    <x v="2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x v="6"/>
    <x v="9"/>
    <n v="0"/>
    <n v="12.8"/>
    <x v="3061"/>
    <d v="2016-05-05T21:36:36"/>
    <x v="1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x v="3"/>
    <x v="18"/>
    <n v="13"/>
    <n v="10.67"/>
    <x v="3062"/>
    <d v="2013-11-09T01:18:59"/>
    <x v="0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x v="6"/>
    <x v="9"/>
    <n v="0"/>
    <n v="42"/>
    <x v="3063"/>
    <d v="2015-01-08T13:41:00"/>
    <x v="2"/>
    <x v="0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x v="0"/>
    <x v="1"/>
    <n v="1"/>
    <n v="25.2"/>
    <x v="3064"/>
    <d v="2015-01-25T03:56:39"/>
    <x v="2"/>
    <x v="0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x v="6"/>
    <x v="11"/>
    <n v="6"/>
    <n v="42"/>
    <x v="3065"/>
    <d v="2015-04-19T16:19:46"/>
    <x v="4"/>
    <x v="2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x v="3"/>
    <x v="28"/>
    <n v="0"/>
    <n v="31.25"/>
    <x v="3066"/>
    <d v="2017-01-21T21:45:31"/>
    <x v="5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x v="3"/>
    <x v="28"/>
    <n v="1"/>
    <n v="62.5"/>
    <x v="3067"/>
    <d v="2017-03-01T04:00:0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x v="6"/>
    <x v="9"/>
    <n v="1"/>
    <n v="62.5"/>
    <x v="3068"/>
    <d v="2016-12-21T04:36:30"/>
    <x v="1"/>
    <x v="0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x v="6"/>
    <x v="11"/>
    <n v="1"/>
    <n v="62.5"/>
    <x v="3069"/>
    <d v="2014-10-26T21:52:38"/>
    <x v="2"/>
    <x v="27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x v="6"/>
    <x v="11"/>
    <n v="1"/>
    <n v="62.5"/>
    <x v="3070"/>
    <d v="2014-08-12T18:36:01"/>
    <x v="2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x v="7"/>
    <x v="12"/>
    <n v="4"/>
    <n v="31.25"/>
    <x v="3071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x v="5"/>
    <x v="23"/>
    <n v="5"/>
    <n v="62.5"/>
    <x v="3072"/>
    <d v="2013-12-01T21:01:42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x v="1"/>
    <x v="32"/>
    <n v="5"/>
    <n v="41.67"/>
    <x v="3073"/>
    <d v="2016-02-28T23:59:00"/>
    <x v="1"/>
    <x v="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x v="0"/>
    <x v="4"/>
    <n v="0"/>
    <n v="41.33"/>
    <x v="3074"/>
    <d v="2016-02-01T23:55:41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x v="6"/>
    <x v="11"/>
    <n v="124"/>
    <n v="8.86"/>
    <x v="3075"/>
    <d v="2015-03-31T22:59:00"/>
    <x v="4"/>
    <x v="3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x v="0"/>
    <x v="26"/>
    <n v="0"/>
    <n v="20.5"/>
    <x v="3076"/>
    <d v="2014-11-14T18:16:31"/>
    <x v="2"/>
    <x v="0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x v="7"/>
    <x v="33"/>
    <n v="22"/>
    <n v="24.6"/>
    <x v="3077"/>
    <d v="2017-03-03T13:05:19"/>
    <x v="5"/>
    <x v="0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x v="6"/>
    <x v="11"/>
    <n v="0"/>
    <n v="40"/>
    <x v="3078"/>
    <d v="2014-08-04T16:00:00"/>
    <x v="2"/>
    <x v="4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x v="4"/>
    <x v="29"/>
    <n v="0"/>
    <n v="60"/>
    <x v="3079"/>
    <d v="2015-04-23T21:05:38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x v="7"/>
    <x v="33"/>
    <n v="6"/>
    <n v="60"/>
    <x v="3080"/>
    <d v="2014-05-12T04:03:29"/>
    <x v="2"/>
    <x v="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x v="0"/>
    <x v="26"/>
    <n v="29"/>
    <n v="60"/>
    <x v="3081"/>
    <d v="2014-12-11T16:31:10"/>
    <x v="2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x v="4"/>
    <x v="7"/>
    <n v="48"/>
    <n v="30"/>
    <x v="3082"/>
    <d v="2017-03-20T18:07:27"/>
    <x v="5"/>
    <x v="0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x v="6"/>
    <x v="11"/>
    <n v="171"/>
    <n v="8.57"/>
    <x v="3083"/>
    <d v="2016-03-13T12:00:00"/>
    <x v="1"/>
    <x v="2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x v="3"/>
    <x v="18"/>
    <n v="0"/>
    <n v="19.670000000000002"/>
    <x v="3084"/>
    <d v="2016-06-29T20:20:14"/>
    <x v="1"/>
    <x v="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x v="6"/>
    <x v="11"/>
    <n v="1"/>
    <n v="13.11"/>
    <x v="3085"/>
    <d v="2015-01-04T23:26:00"/>
    <x v="2"/>
    <x v="18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x v="6"/>
    <x v="19"/>
    <n v="3"/>
    <n v="29"/>
    <x v="3086"/>
    <d v="2015-06-15T19:10:18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x v="7"/>
    <x v="37"/>
    <n v="12"/>
    <n v="19.329999999999998"/>
    <x v="3087"/>
    <d v="2012-02-21T22:46:14"/>
    <x v="3"/>
    <x v="0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x v="6"/>
    <x v="9"/>
    <n v="58"/>
    <n v="58"/>
    <x v="3088"/>
    <d v="2016-11-09T23:22:12"/>
    <x v="1"/>
    <x v="0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x v="5"/>
    <x v="21"/>
    <n v="1"/>
    <n v="38.33"/>
    <x v="3089"/>
    <d v="2017-01-18T00:23:18"/>
    <x v="1"/>
    <x v="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x v="3"/>
    <x v="18"/>
    <n v="2"/>
    <n v="23"/>
    <x v="3090"/>
    <d v="2016-03-31T16:56:25"/>
    <x v="1"/>
    <x v="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x v="3"/>
    <x v="18"/>
    <n v="10"/>
    <n v="23"/>
    <x v="3091"/>
    <d v="2010-11-30T05:00:0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x v="0"/>
    <x v="26"/>
    <n v="23"/>
    <n v="16.43"/>
    <x v="3092"/>
    <d v="2015-04-06T15:15:45"/>
    <x v="4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"/>
    <x v="23"/>
    <n v="2"/>
    <n v="12.67"/>
    <x v="3093"/>
    <d v="2015-01-17T12:38:23"/>
    <x v="2"/>
    <x v="0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x v="7"/>
    <x v="12"/>
    <n v="3"/>
    <n v="14.13"/>
    <x v="3094"/>
    <d v="2012-10-30T07:42:18"/>
    <x v="3"/>
    <x v="0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x v="6"/>
    <x v="19"/>
    <n v="0"/>
    <n v="36.67"/>
    <x v="3095"/>
    <d v="2015-02-16T10:11:17"/>
    <x v="4"/>
    <x v="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x v="1"/>
    <x v="39"/>
    <n v="1"/>
    <n v="55"/>
    <x v="3096"/>
    <d v="2015-04-04T18:10:37"/>
    <x v="4"/>
    <x v="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x v="6"/>
    <x v="11"/>
    <n v="2"/>
    <n v="18.329999999999998"/>
    <x v="3097"/>
    <d v="2015-03-29T20:00:00"/>
    <x v="4"/>
    <x v="35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x v="6"/>
    <x v="11"/>
    <n v="2"/>
    <n v="27.5"/>
    <x v="3098"/>
    <d v="2015-01-11T01:00:00"/>
    <x v="2"/>
    <x v="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x v="5"/>
    <x v="10"/>
    <n v="3"/>
    <n v="15.71"/>
    <x v="3099"/>
    <d v="2015-02-27T19:49:06"/>
    <x v="4"/>
    <x v="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x v="7"/>
    <x v="14"/>
    <n v="11"/>
    <n v="55"/>
    <x v="3100"/>
    <d v="2016-08-07T19:32:25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x v="6"/>
    <x v="11"/>
    <n v="22"/>
    <n v="55"/>
    <x v="3101"/>
    <d v="2014-11-15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x v="3"/>
    <x v="18"/>
    <n v="2"/>
    <n v="36.33"/>
    <x v="3102"/>
    <d v="2014-04-05T02:59:39"/>
    <x v="2"/>
    <x v="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x v="0"/>
    <x v="26"/>
    <n v="1"/>
    <n v="15.43"/>
    <x v="3103"/>
    <d v="2015-04-30T02:25:39"/>
    <x v="4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x v="4"/>
    <x v="7"/>
    <n v="1"/>
    <n v="108"/>
    <x v="3104"/>
    <d v="2017-04-30T17:00:00"/>
    <x v="5"/>
    <x v="0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x v="2"/>
    <x v="3"/>
    <n v="4"/>
    <n v="26.75"/>
    <x v="3105"/>
    <d v="2015-01-29T17:46:05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x v="0"/>
    <x v="1"/>
    <n v="0"/>
    <n v="26.5"/>
    <x v="3106"/>
    <d v="2015-05-21T15:45:25"/>
    <x v="4"/>
    <x v="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x v="0"/>
    <x v="26"/>
    <n v="0"/>
    <n v="53"/>
    <x v="3107"/>
    <d v="2015-07-27T03:59:00"/>
    <x v="4"/>
    <x v="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x v="0"/>
    <x v="4"/>
    <n v="1"/>
    <n v="17.670000000000002"/>
    <x v="3108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x v="0"/>
    <x v="1"/>
    <n v="1"/>
    <n v="35.33"/>
    <x v="3109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x v="0"/>
    <x v="1"/>
    <n v="1"/>
    <n v="26.5"/>
    <x v="3110"/>
    <d v="2014-08-15T20:20:34"/>
    <x v="2"/>
    <x v="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x v="7"/>
    <x v="15"/>
    <n v="424"/>
    <n v="21.2"/>
    <x v="3111"/>
    <d v="2015-06-09T02:00:00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x v="0"/>
    <x v="1"/>
    <n v="0"/>
    <n v="26.25"/>
    <x v="3112"/>
    <d v="2016-02-14T16:20:32"/>
    <x v="1"/>
    <x v="0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x v="1"/>
    <x v="31"/>
    <n v="0"/>
    <n v="6.18"/>
    <x v="3113"/>
    <d v="2014-11-28T17:20:01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x v="6"/>
    <x v="9"/>
    <n v="0"/>
    <n v="52.5"/>
    <x v="3114"/>
    <d v="2017-03-02T22:57:58"/>
    <x v="5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x v="6"/>
    <x v="11"/>
    <n v="1"/>
    <n v="52.5"/>
    <x v="3115"/>
    <d v="2014-09-04T16:07:54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x v="1"/>
    <x v="35"/>
    <n v="2"/>
    <n v="17.5"/>
    <x v="3116"/>
    <d v="2013-11-02T22:09:05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x v="1"/>
    <x v="39"/>
    <n v="11"/>
    <n v="52.5"/>
    <x v="3117"/>
    <d v="2016-07-16T08:47:46"/>
    <x v="1"/>
    <x v="0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x v="3"/>
    <x v="18"/>
    <n v="2"/>
    <n v="34.67"/>
    <x v="3118"/>
    <d v="2013-04-27T21:16:31"/>
    <x v="0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x v="0"/>
    <x v="6"/>
    <n v="1"/>
    <n v="17"/>
    <x v="3119"/>
    <d v="2016-11-07T18:12:55"/>
    <x v="1"/>
    <x v="0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x v="6"/>
    <x v="19"/>
    <n v="1"/>
    <n v="12.75"/>
    <x v="3120"/>
    <d v="2015-02-28T22:00:00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x v="7"/>
    <x v="33"/>
    <n v="2"/>
    <n v="50.5"/>
    <x v="3121"/>
    <d v="2016-09-16T23:10:04"/>
    <x v="1"/>
    <x v="0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x v="6"/>
    <x v="11"/>
    <n v="3"/>
    <n v="50.5"/>
    <x v="3122"/>
    <d v="2016-10-02T03:25:44"/>
    <x v="1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x v="2"/>
    <x v="38"/>
    <n v="13"/>
    <n v="14.43"/>
    <x v="3123"/>
    <d v="2016-05-12T10:47:1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x v="0"/>
    <x v="1"/>
    <n v="144"/>
    <n v="50.5"/>
    <x v="3124"/>
    <d v="2016-11-24T23:00:00"/>
    <x v="1"/>
    <x v="0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x v="4"/>
    <x v="29"/>
    <n v="0"/>
    <n v="100"/>
    <x v="3125"/>
    <d v="2014-10-02T17:56:32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x v="0"/>
    <x v="1"/>
    <n v="0"/>
    <n v="100"/>
    <x v="3126"/>
    <d v="2015-07-17T19:35:39"/>
    <x v="4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x v="0"/>
    <x v="26"/>
    <n v="0"/>
    <n v="50"/>
    <x v="3127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x v="1"/>
    <x v="31"/>
    <n v="0"/>
    <n v="100"/>
    <x v="3128"/>
    <d v="2016-01-01T08:38:51"/>
    <x v="4"/>
    <x v="0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x v="4"/>
    <x v="29"/>
    <n v="0"/>
    <n v="50"/>
    <x v="3129"/>
    <d v="2015-05-30T21:26:11"/>
    <x v="4"/>
    <x v="0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x v="7"/>
    <x v="33"/>
    <n v="1"/>
    <n v="100"/>
    <x v="3130"/>
    <d v="2012-12-19T15:24:05"/>
    <x v="3"/>
    <x v="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x v="4"/>
    <x v="29"/>
    <n v="1"/>
    <n v="100"/>
    <x v="3131"/>
    <d v="2016-05-09T20:50:00"/>
    <x v="1"/>
    <x v="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x v="6"/>
    <x v="9"/>
    <n v="1"/>
    <n v="100"/>
    <x v="3132"/>
    <d v="2015-06-07T21:56:38"/>
    <x v="4"/>
    <x v="0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x v="5"/>
    <x v="10"/>
    <n v="2"/>
    <n v="100"/>
    <x v="3133"/>
    <d v="2015-05-15T15:04:49"/>
    <x v="4"/>
    <x v="0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x v="0"/>
    <x v="26"/>
    <n v="2"/>
    <n v="100"/>
    <x v="3134"/>
    <d v="2015-05-09T19:09:22"/>
    <x v="4"/>
    <x v="0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x v="1"/>
    <x v="39"/>
    <n v="2"/>
    <n v="25"/>
    <x v="3135"/>
    <d v="2011-08-11T16:01:58"/>
    <x v="6"/>
    <x v="0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x v="6"/>
    <x v="11"/>
    <n v="2"/>
    <n v="25"/>
    <x v="3136"/>
    <d v="2014-09-06T05:09:04"/>
    <x v="2"/>
    <x v="1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x v="3"/>
    <x v="18"/>
    <n v="3"/>
    <n v="10"/>
    <x v="3137"/>
    <d v="2016-02-14T02:39:31"/>
    <x v="1"/>
    <x v="0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x v="1"/>
    <x v="32"/>
    <n v="3"/>
    <n v="100"/>
    <x v="3138"/>
    <d v="2011-06-08T17:31:01"/>
    <x v="6"/>
    <x v="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x v="4"/>
    <x v="29"/>
    <n v="4"/>
    <n v="33.33"/>
    <x v="3139"/>
    <d v="2016-11-02T03:59:00"/>
    <x v="1"/>
    <x v="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x v="2"/>
    <x v="38"/>
    <n v="4"/>
    <n v="100"/>
    <x v="3140"/>
    <d v="2014-09-20T15:40:33"/>
    <x v="2"/>
    <x v="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x v="1"/>
    <x v="31"/>
    <n v="5"/>
    <n v="100"/>
    <x v="3141"/>
    <d v="2016-02-20T10:29:30"/>
    <x v="4"/>
    <x v="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x v="6"/>
    <x v="11"/>
    <n v="5"/>
    <n v="100"/>
    <x v="3142"/>
    <d v="2014-11-12T21:47:00"/>
    <x v="2"/>
    <x v="1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x v="1"/>
    <x v="35"/>
    <n v="8"/>
    <n v="100"/>
    <x v="3143"/>
    <d v="2015-02-15T15:38:00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x v="6"/>
    <x v="11"/>
    <n v="10"/>
    <n v="100"/>
    <x v="3144"/>
    <d v="2015-08-17T16:15:59"/>
    <x v="4"/>
    <x v="1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x v="6"/>
    <x v="11"/>
    <n v="10"/>
    <n v="16.670000000000002"/>
    <x v="3145"/>
    <d v="2015-08-26T18:32:00"/>
    <x v="4"/>
    <x v="49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x v="6"/>
    <x v="11"/>
    <n v="17"/>
    <n v="33.33"/>
    <x v="3146"/>
    <d v="2015-03-24T03:34:59"/>
    <x v="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x v="6"/>
    <x v="19"/>
    <n v="20"/>
    <n v="100"/>
    <x v="3147"/>
    <d v="2014-11-23T22:29:09"/>
    <x v="2"/>
    <x v="0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x v="6"/>
    <x v="11"/>
    <n v="20"/>
    <n v="100"/>
    <x v="3148"/>
    <d v="2015-05-31T15:28:02"/>
    <x v="4"/>
    <x v="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x v="6"/>
    <x v="11"/>
    <n v="100"/>
    <n v="20"/>
    <x v="3149"/>
    <d v="2016-12-05T14:10:54"/>
    <x v="1"/>
    <x v="27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x v="6"/>
    <x v="11"/>
    <n v="1"/>
    <n v="24"/>
    <x v="3150"/>
    <d v="2017-04-07T16:15:03"/>
    <x v="5"/>
    <x v="1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x v="0"/>
    <x v="1"/>
    <n v="1"/>
    <n v="10.56"/>
    <x v="3151"/>
    <d v="2016-10-23T15:29:19"/>
    <x v="1"/>
    <x v="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x v="6"/>
    <x v="11"/>
    <n v="2"/>
    <n v="15.83"/>
    <x v="3152"/>
    <d v="2014-06-21T01:05:03"/>
    <x v="2"/>
    <x v="1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x v="6"/>
    <x v="11"/>
    <n v="3"/>
    <n v="23.75"/>
    <x v="3153"/>
    <d v="2016-04-01T03:59:00"/>
    <x v="1"/>
    <x v="2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x v="6"/>
    <x v="11"/>
    <n v="6"/>
    <n v="9.5"/>
    <x v="3154"/>
    <d v="2014-11-08T00:00:00"/>
    <x v="2"/>
    <x v="18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x v="6"/>
    <x v="11"/>
    <n v="3"/>
    <n v="15.67"/>
    <x v="3155"/>
    <d v="2015-02-24T03:15:40"/>
    <x v="4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x v="2"/>
    <x v="38"/>
    <n v="4"/>
    <n v="23.5"/>
    <x v="3156"/>
    <d v="2014-11-13T01:29:53"/>
    <x v="2"/>
    <x v="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x v="2"/>
    <x v="34"/>
    <n v="9"/>
    <n v="31"/>
    <x v="3157"/>
    <d v="2015-10-26T21:20:00"/>
    <x v="4"/>
    <x v="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x v="5"/>
    <x v="21"/>
    <n v="1"/>
    <n v="15.33"/>
    <x v="3158"/>
    <d v="2014-12-25T08:00:00"/>
    <x v="2"/>
    <x v="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x v="0"/>
    <x v="4"/>
    <n v="0"/>
    <n v="22.75"/>
    <x v="3159"/>
    <d v="2016-07-30T21:13:14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x v="0"/>
    <x v="26"/>
    <n v="0"/>
    <n v="90"/>
    <x v="3160"/>
    <d v="2016-03-14T23:00:00"/>
    <x v="1"/>
    <x v="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x v="1"/>
    <x v="39"/>
    <n v="0"/>
    <n v="30"/>
    <x v="3161"/>
    <d v="2013-05-24T13:54:44"/>
    <x v="0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x v="7"/>
    <x v="33"/>
    <n v="0"/>
    <n v="30"/>
    <x v="3162"/>
    <d v="2014-08-30T15:30:00"/>
    <x v="2"/>
    <x v="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x v="0"/>
    <x v="1"/>
    <n v="1"/>
    <n v="22.5"/>
    <x v="3163"/>
    <d v="2017-02-18T05:59:00"/>
    <x v="5"/>
    <x v="0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x v="4"/>
    <x v="29"/>
    <n v="1"/>
    <n v="18"/>
    <x v="3164"/>
    <d v="2014-08-03T18:05:47"/>
    <x v="2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x v="6"/>
    <x v="11"/>
    <n v="2"/>
    <n v="30"/>
    <x v="3165"/>
    <d v="2016-01-18T00:00:00"/>
    <x v="4"/>
    <x v="3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x v="7"/>
    <x v="33"/>
    <n v="5"/>
    <n v="18"/>
    <x v="3166"/>
    <d v="2012-02-12T02:49:26"/>
    <x v="3"/>
    <x v="0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x v="4"/>
    <x v="40"/>
    <n v="0"/>
    <n v="17.2"/>
    <x v="3167"/>
    <d v="2014-09-21T19:48:38"/>
    <x v="2"/>
    <x v="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x v="6"/>
    <x v="11"/>
    <n v="29"/>
    <n v="14.33"/>
    <x v="3168"/>
    <d v="2016-07-21T15:02:31"/>
    <x v="1"/>
    <x v="27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x v="3"/>
    <x v="18"/>
    <n v="0"/>
    <n v="21.25"/>
    <x v="3169"/>
    <d v="2014-08-16T02:04:23"/>
    <x v="2"/>
    <x v="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x v="0"/>
    <x v="6"/>
    <n v="0"/>
    <n v="21.25"/>
    <x v="3170"/>
    <d v="2014-05-23T14:05:25"/>
    <x v="2"/>
    <x v="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x v="3"/>
    <x v="18"/>
    <n v="1"/>
    <n v="5.31"/>
    <x v="3171"/>
    <d v="2012-05-19T17:05:05"/>
    <x v="3"/>
    <x v="0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x v="1"/>
    <x v="32"/>
    <n v="1"/>
    <n v="42.5"/>
    <x v="3172"/>
    <d v="2014-03-14T16:49:11"/>
    <x v="2"/>
    <x v="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x v="4"/>
    <x v="7"/>
    <n v="3"/>
    <n v="21.25"/>
    <x v="3173"/>
    <d v="2017-04-09T20:29:29"/>
    <x v="5"/>
    <x v="0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x v="7"/>
    <x v="14"/>
    <n v="5"/>
    <n v="21.25"/>
    <x v="3174"/>
    <d v="2014-08-31T19:39:00"/>
    <x v="2"/>
    <x v="0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x v="4"/>
    <x v="29"/>
    <n v="6"/>
    <n v="12.14"/>
    <x v="3175"/>
    <d v="2016-06-19T08:11:57"/>
    <x v="1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x v="3"/>
    <x v="18"/>
    <n v="8"/>
    <n v="10.38"/>
    <x v="3176"/>
    <d v="2015-12-25T14:21:53"/>
    <x v="4"/>
    <x v="0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x v="5"/>
    <x v="23"/>
    <n v="3"/>
    <n v="20.5"/>
    <x v="3177"/>
    <d v="2014-05-14T18:11:35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x v="0"/>
    <x v="26"/>
    <n v="0"/>
    <n v="20.5"/>
    <x v="3178"/>
    <d v="2014-12-18T04:32:21"/>
    <x v="2"/>
    <x v="0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x v="5"/>
    <x v="23"/>
    <n v="1"/>
    <n v="16.399999999999999"/>
    <x v="3179"/>
    <d v="2014-11-26T13:14:00"/>
    <x v="2"/>
    <x v="0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x v="5"/>
    <x v="21"/>
    <n v="0"/>
    <n v="20.25"/>
    <x v="3180"/>
    <d v="2015-07-23T13:25:35"/>
    <x v="4"/>
    <x v="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x v="3"/>
    <x v="18"/>
    <n v="3"/>
    <n v="16.2"/>
    <x v="3181"/>
    <d v="2014-02-19T09:08:42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x v="1"/>
    <x v="32"/>
    <n v="1"/>
    <n v="20"/>
    <x v="3182"/>
    <d v="2015-06-19T18:28:03"/>
    <x v="4"/>
    <x v="0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x v="0"/>
    <x v="26"/>
    <n v="1"/>
    <n v="20"/>
    <x v="3183"/>
    <d v="2016-10-19T10:38:27"/>
    <x v="1"/>
    <x v="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x v="4"/>
    <x v="7"/>
    <n v="8"/>
    <n v="11.43"/>
    <x v="3184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x v="6"/>
    <x v="11"/>
    <n v="11"/>
    <n v="40"/>
    <x v="3185"/>
    <d v="2016-05-24T14:25:00"/>
    <x v="1"/>
    <x v="22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x v="6"/>
    <x v="11"/>
    <n v="32"/>
    <n v="26.67"/>
    <x v="3186"/>
    <d v="2015-09-24T14:10:48"/>
    <x v="4"/>
    <x v="37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x v="2"/>
    <x v="36"/>
    <n v="8"/>
    <n v="26"/>
    <x v="3187"/>
    <d v="2015-07-16T21:38:56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x v="1"/>
    <x v="31"/>
    <n v="1"/>
    <n v="38.5"/>
    <x v="3188"/>
    <d v="2016-02-21T08:24:17"/>
    <x v="1"/>
    <x v="0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x v="5"/>
    <x v="23"/>
    <n v="1"/>
    <n v="15.2"/>
    <x v="3189"/>
    <d v="2012-09-07T22:37:44"/>
    <x v="3"/>
    <x v="0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x v="2"/>
    <x v="3"/>
    <n v="1"/>
    <n v="19"/>
    <x v="3190"/>
    <d v="2014-10-31T22:45:42"/>
    <x v="2"/>
    <x v="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x v="1"/>
    <x v="31"/>
    <n v="0"/>
    <n v="25"/>
    <x v="3191"/>
    <d v="2016-07-08T17:32:14"/>
    <x v="1"/>
    <x v="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x v="4"/>
    <x v="29"/>
    <n v="0"/>
    <n v="37.5"/>
    <x v="3192"/>
    <d v="2016-06-16T17:02:46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x v="4"/>
    <x v="40"/>
    <n v="0"/>
    <n v="37.5"/>
    <x v="3193"/>
    <d v="2015-05-14T23:56:12"/>
    <x v="4"/>
    <x v="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x v="6"/>
    <x v="9"/>
    <n v="0"/>
    <n v="37.5"/>
    <x v="3194"/>
    <d v="2015-05-28T15:59:00"/>
    <x v="4"/>
    <x v="0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x v="7"/>
    <x v="14"/>
    <n v="0"/>
    <n v="37.5"/>
    <x v="3195"/>
    <d v="2016-05-14T04:59:00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x v="0"/>
    <x v="1"/>
    <n v="0"/>
    <n v="75"/>
    <x v="3196"/>
    <d v="2014-12-18T21:33:15"/>
    <x v="2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x v="4"/>
    <x v="29"/>
    <n v="1"/>
    <n v="25"/>
    <x v="3197"/>
    <d v="2016-10-11T12:35:39"/>
    <x v="1"/>
    <x v="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x v="2"/>
    <x v="34"/>
    <n v="2"/>
    <n v="25"/>
    <x v="3198"/>
    <d v="2014-12-13T11:19:29"/>
    <x v="2"/>
    <x v="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x v="0"/>
    <x v="26"/>
    <n v="3"/>
    <n v="37.5"/>
    <x v="3199"/>
    <d v="2015-08-04T04:30:03"/>
    <x v="4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x v="6"/>
    <x v="11"/>
    <n v="4"/>
    <n v="25"/>
    <x v="3200"/>
    <d v="2014-09-09T16:49:20"/>
    <x v="2"/>
    <x v="3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x v="6"/>
    <x v="11"/>
    <n v="5"/>
    <n v="18.75"/>
    <x v="3201"/>
    <d v="2014-11-09T12:00:00"/>
    <x v="2"/>
    <x v="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x v="6"/>
    <x v="11"/>
    <n v="150"/>
    <n v="25"/>
    <x v="3202"/>
    <d v="2016-03-03T19:00:00"/>
    <x v="1"/>
    <x v="36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x v="4"/>
    <x v="29"/>
    <n v="0"/>
    <n v="5.29"/>
    <x v="3203"/>
    <d v="2015-02-24T03:00:00"/>
    <x v="4"/>
    <x v="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x v="4"/>
    <x v="29"/>
    <n v="0"/>
    <n v="24.33"/>
    <x v="3204"/>
    <d v="2016-12-01T05:06:21"/>
    <x v="1"/>
    <x v="0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x v="7"/>
    <x v="12"/>
    <n v="7"/>
    <n v="18"/>
    <x v="3205"/>
    <d v="2011-09-01T06:00:00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x v="1"/>
    <x v="31"/>
    <n v="7"/>
    <n v="12"/>
    <x v="3206"/>
    <d v="2015-11-13T21:55:56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x v="6"/>
    <x v="9"/>
    <n v="0"/>
    <n v="23.67"/>
    <x v="3207"/>
    <d v="2015-02-26T03:19:55"/>
    <x v="4"/>
    <x v="0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x v="4"/>
    <x v="29"/>
    <n v="0"/>
    <n v="23.67"/>
    <x v="320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x v="6"/>
    <x v="11"/>
    <n v="0"/>
    <n v="23.33"/>
    <x v="3209"/>
    <d v="2015-05-29T15:34:19"/>
    <x v="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x v="0"/>
    <x v="26"/>
    <n v="0"/>
    <n v="35"/>
    <x v="3210"/>
    <d v="2014-11-01T02:12:42"/>
    <x v="2"/>
    <x v="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x v="3"/>
    <x v="18"/>
    <n v="1"/>
    <n v="35"/>
    <x v="3211"/>
    <d v="2012-10-01T00:17:02"/>
    <x v="3"/>
    <x v="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x v="4"/>
    <x v="29"/>
    <n v="1"/>
    <n v="17.5"/>
    <x v="3212"/>
    <d v="2014-09-18T20:59:32"/>
    <x v="2"/>
    <x v="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x v="7"/>
    <x v="12"/>
    <n v="3"/>
    <n v="35"/>
    <x v="3213"/>
    <d v="2012-01-15T18:11:50"/>
    <x v="6"/>
    <x v="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x v="5"/>
    <x v="21"/>
    <n v="14"/>
    <n v="11.67"/>
    <x v="3214"/>
    <d v="2017-02-03T23:51:20"/>
    <x v="1"/>
    <x v="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x v="6"/>
    <x v="11"/>
    <n v="14"/>
    <n v="10"/>
    <x v="3215"/>
    <d v="2014-09-17T20:56:40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x v="6"/>
    <x v="11"/>
    <n v="35"/>
    <n v="17.5"/>
    <x v="3216"/>
    <d v="2015-02-14T11:27:00"/>
    <x v="4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x v="6"/>
    <x v="11"/>
    <n v="140"/>
    <n v="23.33"/>
    <x v="3217"/>
    <d v="2016-05-15T23:00:00"/>
    <x v="1"/>
    <x v="4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x v="2"/>
    <x v="3"/>
    <n v="2"/>
    <n v="11.64"/>
    <x v="3218"/>
    <d v="2014-11-11T21:13:2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x v="6"/>
    <x v="11"/>
    <n v="4"/>
    <n v="23"/>
    <x v="3219"/>
    <d v="2016-03-02T16:08:1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x v="0"/>
    <x v="26"/>
    <n v="0"/>
    <n v="34"/>
    <x v="3220"/>
    <d v="2015-02-17T01:40:47"/>
    <x v="4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x v="0"/>
    <x v="26"/>
    <n v="3"/>
    <n v="8.5"/>
    <x v="3221"/>
    <d v="2015-07-08T15:17:02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x v="1"/>
    <x v="32"/>
    <n v="1"/>
    <n v="67"/>
    <x v="3222"/>
    <d v="2013-11-07T02:00:03"/>
    <x v="0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x v="4"/>
    <x v="40"/>
    <n v="0"/>
    <n v="16.25"/>
    <x v="3223"/>
    <d v="2014-07-19T03:43:24"/>
    <x v="2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x v="7"/>
    <x v="33"/>
    <n v="1"/>
    <n v="32.5"/>
    <x v="3224"/>
    <d v="2011-03-10T19:48:47"/>
    <x v="6"/>
    <x v="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x v="7"/>
    <x v="33"/>
    <n v="1"/>
    <n v="32.5"/>
    <x v="3225"/>
    <d v="2010-12-23T05:35:24"/>
    <x v="7"/>
    <x v="0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x v="0"/>
    <x v="1"/>
    <n v="1"/>
    <n v="8.1300000000000008"/>
    <x v="3226"/>
    <d v="2014-11-28T03:28:17"/>
    <x v="2"/>
    <x v="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x v="0"/>
    <x v="1"/>
    <n v="2"/>
    <n v="13"/>
    <x v="3227"/>
    <d v="2014-07-27T15:27:00"/>
    <x v="2"/>
    <x v="0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x v="6"/>
    <x v="11"/>
    <n v="9"/>
    <n v="16.25"/>
    <x v="3228"/>
    <d v="2014-07-29T03:14:56"/>
    <x v="2"/>
    <x v="2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x v="6"/>
    <x v="11"/>
    <n v="6500"/>
    <n v="21.67"/>
    <x v="3229"/>
    <d v="2016-03-28T15:50:29"/>
    <x v="1"/>
    <x v="2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x v="1"/>
    <x v="17"/>
    <n v="160"/>
    <n v="4.92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x v="6"/>
    <x v="11"/>
    <n v="2"/>
    <n v="15.75"/>
    <x v="3231"/>
    <d v="2015-07-03T14:46:35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x v="7"/>
    <x v="33"/>
    <n v="0"/>
    <n v="12.4"/>
    <x v="3232"/>
    <d v="2013-09-01T00:32:0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x v="0"/>
    <x v="26"/>
    <n v="0"/>
    <n v="30.5"/>
    <x v="3233"/>
    <d v="2015-07-22T13:02:10"/>
    <x v="4"/>
    <x v="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x v="0"/>
    <x v="1"/>
    <n v="0"/>
    <n v="30.5"/>
    <x v="3234"/>
    <d v="2014-12-05T00:59:19"/>
    <x v="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x v="5"/>
    <x v="23"/>
    <n v="1"/>
    <n v="20.329999999999998"/>
    <x v="3235"/>
    <d v="2013-10-22T03:59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x v="6"/>
    <x v="11"/>
    <n v="8"/>
    <n v="10.17"/>
    <x v="3236"/>
    <d v="2015-03-02T23:00:00"/>
    <x v="4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x v="5"/>
    <x v="10"/>
    <n v="0"/>
    <n v="30"/>
    <x v="3237"/>
    <d v="2015-06-04T18:39:11"/>
    <x v="4"/>
    <x v="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x v="6"/>
    <x v="11"/>
    <n v="1"/>
    <n v="20"/>
    <x v="3238"/>
    <d v="2015-11-17T22:24:14"/>
    <x v="4"/>
    <x v="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x v="6"/>
    <x v="11"/>
    <n v="2"/>
    <n v="15"/>
    <x v="3239"/>
    <d v="2015-08-22T19:34:53"/>
    <x v="4"/>
    <x v="2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x v="0"/>
    <x v="26"/>
    <n v="3"/>
    <n v="20"/>
    <x v="3240"/>
    <d v="2015-05-08T08:14:03"/>
    <x v="4"/>
    <x v="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x v="6"/>
    <x v="11"/>
    <n v="6"/>
    <n v="15"/>
    <x v="3241"/>
    <d v="2015-07-22T23:08:27"/>
    <x v="4"/>
    <x v="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x v="2"/>
    <x v="38"/>
    <n v="9"/>
    <n v="60"/>
    <x v="3242"/>
    <d v="2015-11-08T22:10:20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x v="0"/>
    <x v="6"/>
    <n v="9"/>
    <n v="30"/>
    <x v="3243"/>
    <d v="2014-11-01T03:59:00"/>
    <x v="2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x v="4"/>
    <x v="29"/>
    <n v="1"/>
    <n v="29.5"/>
    <x v="3244"/>
    <d v="2017-02-08T21:40:35"/>
    <x v="5"/>
    <x v="0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x v="6"/>
    <x v="11"/>
    <n v="2"/>
    <n v="59"/>
    <x v="3245"/>
    <d v="2017-03-03T05:00:00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x v="1"/>
    <x v="35"/>
    <n v="2"/>
    <n v="19"/>
    <x v="3246"/>
    <d v="2014-09-03T23:36:18"/>
    <x v="2"/>
    <x v="0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x v="6"/>
    <x v="9"/>
    <n v="0"/>
    <n v="18.670000000000002"/>
    <x v="3247"/>
    <d v="2014-09-01T05:00:00"/>
    <x v="2"/>
    <x v="0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x v="0"/>
    <x v="26"/>
    <n v="1"/>
    <n v="14"/>
    <x v="3248"/>
    <d v="2015-02-15T20:30:07"/>
    <x v="4"/>
    <x v="0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x v="3"/>
    <x v="18"/>
    <n v="1"/>
    <n v="18.670000000000002"/>
    <x v="3249"/>
    <d v="2012-08-10T21:44:48"/>
    <x v="3"/>
    <x v="0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x v="0"/>
    <x v="26"/>
    <n v="0"/>
    <n v="27.5"/>
    <x v="3250"/>
    <d v="2015-10-26T15:48:33"/>
    <x v="4"/>
    <x v="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x v="0"/>
    <x v="26"/>
    <n v="0"/>
    <n v="18.329999999999998"/>
    <x v="3251"/>
    <d v="2015-10-01T19:02:22"/>
    <x v="4"/>
    <x v="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x v="6"/>
    <x v="11"/>
    <n v="0"/>
    <n v="18.329999999999998"/>
    <x v="3252"/>
    <d v="2014-06-24T18:57:09"/>
    <x v="2"/>
    <x v="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x v="1"/>
    <x v="32"/>
    <n v="1"/>
    <n v="27.5"/>
    <x v="3253"/>
    <d v="2012-07-24T20:20:48"/>
    <x v="3"/>
    <x v="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x v="0"/>
    <x v="26"/>
    <n v="1"/>
    <n v="27.5"/>
    <x v="3254"/>
    <d v="2015-05-02T22:02:16"/>
    <x v="4"/>
    <x v="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x v="4"/>
    <x v="29"/>
    <n v="1"/>
    <n v="27.5"/>
    <x v="3255"/>
    <d v="2014-07-10T21:29:10"/>
    <x v="2"/>
    <x v="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x v="1"/>
    <x v="31"/>
    <n v="1"/>
    <n v="27.5"/>
    <x v="3256"/>
    <d v="2015-09-15T11:11:00"/>
    <x v="4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x v="6"/>
    <x v="19"/>
    <n v="6"/>
    <n v="18.329999999999998"/>
    <x v="3257"/>
    <d v="2015-05-10T18:45:30"/>
    <x v="4"/>
    <x v="0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x v="0"/>
    <x v="1"/>
    <n v="0"/>
    <n v="13.25"/>
    <x v="3258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x v="3"/>
    <x v="18"/>
    <n v="0"/>
    <n v="13.25"/>
    <x v="3259"/>
    <d v="2016-03-30T15:41:35"/>
    <x v="1"/>
    <x v="0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x v="1"/>
    <x v="39"/>
    <n v="1"/>
    <n v="13.25"/>
    <x v="3260"/>
    <d v="2016-09-02T17:03:22"/>
    <x v="1"/>
    <x v="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x v="1"/>
    <x v="39"/>
    <n v="2"/>
    <n v="53"/>
    <x v="3261"/>
    <d v="2015-11-22T15:03:41"/>
    <x v="4"/>
    <x v="0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x v="0"/>
    <x v="26"/>
    <n v="0"/>
    <n v="26"/>
    <x v="3262"/>
    <d v="2015-10-17T16:01:55"/>
    <x v="4"/>
    <x v="0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x v="5"/>
    <x v="23"/>
    <n v="0"/>
    <n v="3.71"/>
    <x v="3263"/>
    <d v="2015-12-25T02:21:26"/>
    <x v="4"/>
    <x v="0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x v="4"/>
    <x v="29"/>
    <n v="0"/>
    <n v="52"/>
    <x v="3264"/>
    <d v="2015-05-13T16:18:5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x v="0"/>
    <x v="4"/>
    <n v="0"/>
    <n v="8.5"/>
    <x v="3265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x v="3"/>
    <x v="18"/>
    <n v="0"/>
    <n v="12.75"/>
    <x v="3266"/>
    <d v="2014-02-05T19:58:17"/>
    <x v="2"/>
    <x v="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x v="3"/>
    <x v="28"/>
    <n v="1"/>
    <n v="17"/>
    <x v="3267"/>
    <d v="2016-08-06T21:35:08"/>
    <x v="1"/>
    <x v="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x v="4"/>
    <x v="29"/>
    <n v="1"/>
    <n v="25.5"/>
    <x v="3268"/>
    <d v="2015-05-16T03:00:00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x v="5"/>
    <x v="23"/>
    <n v="1"/>
    <n v="25.5"/>
    <x v="3269"/>
    <d v="2014-01-16T04:00:00"/>
    <x v="0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x v="7"/>
    <x v="14"/>
    <n v="1"/>
    <n v="25.5"/>
    <x v="3270"/>
    <d v="2015-08-31T06:45:37"/>
    <x v="4"/>
    <x v="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x v="2"/>
    <x v="36"/>
    <n v="3"/>
    <n v="12.75"/>
    <x v="3271"/>
    <d v="2016-08-02T23:00:00"/>
    <x v="1"/>
    <x v="0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x v="5"/>
    <x v="10"/>
    <n v="3"/>
    <n v="25.5"/>
    <x v="3272"/>
    <d v="2014-09-01T03:59:00"/>
    <x v="2"/>
    <x v="0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x v="6"/>
    <x v="11"/>
    <n v="9"/>
    <n v="8.5"/>
    <x v="3273"/>
    <d v="2014-08-05T14:52:09"/>
    <x v="2"/>
    <x v="1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x v="0"/>
    <x v="26"/>
    <n v="0"/>
    <n v="50"/>
    <x v="3274"/>
    <d v="2015-08-29T15:53:44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x v="5"/>
    <x v="23"/>
    <n v="0"/>
    <n v="50"/>
    <x v="3275"/>
    <d v="2014-06-01T22:37:19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x v="0"/>
    <x v="26"/>
    <n v="0"/>
    <n v="50"/>
    <x v="3276"/>
    <d v="2015-12-13T06:47:40"/>
    <x v="4"/>
    <x v="0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x v="0"/>
    <x v="26"/>
    <n v="0"/>
    <n v="50"/>
    <x v="3277"/>
    <d v="2015-08-08T15:33:37"/>
    <x v="4"/>
    <x v="0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x v="0"/>
    <x v="6"/>
    <n v="0"/>
    <n v="25"/>
    <x v="3278"/>
    <d v="2016-01-02T16:27:01"/>
    <x v="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x v="7"/>
    <x v="33"/>
    <n v="0"/>
    <n v="50"/>
    <x v="3279"/>
    <d v="2014-01-07T00:39:58"/>
    <x v="0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x v="3"/>
    <x v="18"/>
    <n v="0"/>
    <n v="12.5"/>
    <x v="3280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x v="4"/>
    <x v="29"/>
    <n v="0"/>
    <n v="50"/>
    <x v="3281"/>
    <d v="2014-07-05T23:07:12"/>
    <x v="2"/>
    <x v="0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x v="4"/>
    <x v="29"/>
    <n v="0"/>
    <n v="50"/>
    <x v="3282"/>
    <d v="2014-10-05T19:13:41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x v="6"/>
    <x v="9"/>
    <n v="0"/>
    <n v="16.670000000000002"/>
    <x v="3283"/>
    <d v="2015-08-17T16:05:59"/>
    <x v="4"/>
    <x v="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x v="5"/>
    <x v="10"/>
    <n v="0"/>
    <n v="50"/>
    <x v="3284"/>
    <d v="2016-03-08T13:51:09"/>
    <x v="1"/>
    <x v="0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x v="2"/>
    <x v="38"/>
    <n v="0"/>
    <n v="50"/>
    <x v="3285"/>
    <d v="2015-04-29T01:16:39"/>
    <x v="4"/>
    <x v="0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x v="4"/>
    <x v="29"/>
    <n v="0"/>
    <n v="50"/>
    <x v="3286"/>
    <d v="2015-12-07T22:57:42"/>
    <x v="4"/>
    <x v="0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x v="6"/>
    <x v="9"/>
    <n v="0"/>
    <n v="50"/>
    <x v="3287"/>
    <d v="2016-08-01T00:36:20"/>
    <x v="1"/>
    <x v="0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x v="5"/>
    <x v="10"/>
    <n v="0"/>
    <n v="50"/>
    <x v="3288"/>
    <d v="2016-06-16T15:37:26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x v="4"/>
    <x v="29"/>
    <n v="1"/>
    <n v="50"/>
    <x v="3289"/>
    <d v="2016-09-01T15:59:54"/>
    <x v="1"/>
    <x v="0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x v="4"/>
    <x v="29"/>
    <n v="1"/>
    <n v="50"/>
    <x v="3290"/>
    <d v="2015-06-18T17:08:25"/>
    <x v="4"/>
    <x v="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x v="1"/>
    <x v="35"/>
    <n v="1"/>
    <n v="25"/>
    <x v="3291"/>
    <d v="2016-07-22T04:37:55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x v="6"/>
    <x v="11"/>
    <n v="1"/>
    <n v="25"/>
    <x v="3292"/>
    <d v="2014-11-25T01:00:00"/>
    <x v="2"/>
    <x v="3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x v="8"/>
    <x v="30"/>
    <n v="1"/>
    <n v="50"/>
    <x v="3293"/>
    <d v="2015-04-15T21:54:53"/>
    <x v="4"/>
    <x v="0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x v="2"/>
    <x v="36"/>
    <n v="1"/>
    <n v="50"/>
    <x v="3294"/>
    <d v="2016-12-11T16:20:08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x v="6"/>
    <x v="19"/>
    <n v="1"/>
    <n v="50"/>
    <x v="3295"/>
    <d v="2015-06-07T13:55:54"/>
    <x v="4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x v="6"/>
    <x v="11"/>
    <n v="1"/>
    <n v="50"/>
    <x v="3296"/>
    <d v="2016-09-02T20:24:33"/>
    <x v="1"/>
    <x v="4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x v="7"/>
    <x v="33"/>
    <n v="1"/>
    <n v="25"/>
    <x v="3297"/>
    <d v="2016-01-29T08:00:29"/>
    <x v="4"/>
    <x v="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x v="7"/>
    <x v="14"/>
    <n v="2"/>
    <n v="50"/>
    <x v="3298"/>
    <d v="2014-10-05T19:13:32"/>
    <x v="2"/>
    <x v="0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x v="5"/>
    <x v="23"/>
    <n v="3"/>
    <n v="16.670000000000002"/>
    <x v="3299"/>
    <d v="2014-08-09T14:44:07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x v="1"/>
    <x v="35"/>
    <n v="3"/>
    <n v="50"/>
    <x v="3300"/>
    <d v="2009-11-01T03:59:00"/>
    <x v="8"/>
    <x v="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x v="6"/>
    <x v="11"/>
    <n v="3"/>
    <n v="50"/>
    <x v="3301"/>
    <d v="2017-05-03T19:12:00"/>
    <x v="5"/>
    <x v="5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x v="5"/>
    <x v="23"/>
    <n v="5"/>
    <n v="50"/>
    <x v="3302"/>
    <d v="2012-02-15T21:46:01"/>
    <x v="6"/>
    <x v="0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x v="3"/>
    <x v="28"/>
    <n v="5"/>
    <n v="50"/>
    <x v="3303"/>
    <d v="2016-08-06T23:44:54"/>
    <x v="1"/>
    <x v="0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x v="6"/>
    <x v="11"/>
    <n v="5"/>
    <n v="50"/>
    <x v="3304"/>
    <d v="2015-02-28T06:00:18"/>
    <x v="4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x v="3"/>
    <x v="18"/>
    <n v="10"/>
    <n v="10"/>
    <x v="3305"/>
    <d v="2010-03-15T06:59:00"/>
    <x v="7"/>
    <x v="0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x v="1"/>
    <x v="35"/>
    <n v="0"/>
    <n v="16"/>
    <x v="3306"/>
    <d v="2015-02-27T04:02:41"/>
    <x v="4"/>
    <x v="0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x v="3"/>
    <x v="18"/>
    <n v="0"/>
    <n v="11.92"/>
    <x v="3307"/>
    <d v="2013-10-19T12:13:06"/>
    <x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x v="3"/>
    <x v="18"/>
    <n v="0"/>
    <n v="6.71"/>
    <x v="3308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x v="6"/>
    <x v="11"/>
    <n v="5"/>
    <n v="9.4"/>
    <x v="3309"/>
    <d v="2015-11-21T04:00:00"/>
    <x v="4"/>
    <x v="26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x v="4"/>
    <x v="29"/>
    <n v="0"/>
    <n v="22.5"/>
    <x v="3310"/>
    <d v="2016-01-29T14:46:10"/>
    <x v="4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x v="5"/>
    <x v="23"/>
    <n v="0"/>
    <n v="22.5"/>
    <x v="3311"/>
    <d v="2012-04-17T00:31:00"/>
    <x v="3"/>
    <x v="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x v="3"/>
    <x v="18"/>
    <n v="0"/>
    <n v="11.25"/>
    <x v="3312"/>
    <d v="2016-04-10T07:54:24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x v="3"/>
    <x v="18"/>
    <n v="0"/>
    <n v="15"/>
    <x v="3313"/>
    <d v="2016-11-18T19:03:10"/>
    <x v="1"/>
    <x v="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x v="6"/>
    <x v="11"/>
    <n v="1"/>
    <n v="22.5"/>
    <x v="3314"/>
    <d v="2014-07-24T02:59:00"/>
    <x v="2"/>
    <x v="17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x v="6"/>
    <x v="11"/>
    <n v="1"/>
    <n v="22.5"/>
    <x v="3315"/>
    <d v="2016-10-14T22:00:00"/>
    <x v="1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x v="1"/>
    <x v="39"/>
    <n v="1"/>
    <n v="11.25"/>
    <x v="3316"/>
    <d v="2012-05-30T19:00:00"/>
    <x v="3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x v="7"/>
    <x v="33"/>
    <n v="1"/>
    <n v="9"/>
    <x v="3317"/>
    <d v="2012-11-11T05:00:40"/>
    <x v="3"/>
    <x v="0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x v="6"/>
    <x v="11"/>
    <n v="2"/>
    <n v="11.25"/>
    <x v="3318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x v="6"/>
    <x v="11"/>
    <n v="2"/>
    <n v="15"/>
    <x v="3319"/>
    <d v="2017-03-19T11:18:59"/>
    <x v="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x v="7"/>
    <x v="33"/>
    <n v="2"/>
    <n v="22.5"/>
    <x v="3320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x v="5"/>
    <x v="23"/>
    <n v="2"/>
    <n v="9"/>
    <x v="3321"/>
    <d v="2013-10-17T13:38:0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x v="6"/>
    <x v="11"/>
    <n v="3"/>
    <n v="15"/>
    <x v="3322"/>
    <d v="2015-11-28T14:54:54"/>
    <x v="4"/>
    <x v="26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x v="3"/>
    <x v="18"/>
    <n v="5"/>
    <n v="15"/>
    <x v="3323"/>
    <d v="2012-05-06T21:41:56"/>
    <x v="3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x v="1"/>
    <x v="31"/>
    <n v="5"/>
    <n v="15"/>
    <x v="3324"/>
    <d v="2016-04-02T08:06:57"/>
    <x v="1"/>
    <x v="0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x v="3"/>
    <x v="18"/>
    <n v="8"/>
    <n v="9"/>
    <x v="3325"/>
    <d v="2011-07-22T04:42:01"/>
    <x v="6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x v="3"/>
    <x v="18"/>
    <n v="14"/>
    <n v="10.56"/>
    <x v="3326"/>
    <d v="2016-02-11T23:22:1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x v="0"/>
    <x v="6"/>
    <n v="0"/>
    <n v="10.5"/>
    <x v="3327"/>
    <d v="2014-09-07T22:13:14"/>
    <x v="2"/>
    <x v="0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x v="4"/>
    <x v="29"/>
    <n v="4"/>
    <n v="10.5"/>
    <x v="3328"/>
    <d v="2017-01-12T16:42:00"/>
    <x v="1"/>
    <x v="0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x v="3"/>
    <x v="18"/>
    <n v="0"/>
    <n v="6.83"/>
    <x v="3329"/>
    <d v="2016-07-14T18:12:00"/>
    <x v="1"/>
    <x v="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x v="6"/>
    <x v="11"/>
    <n v="2"/>
    <n v="10.25"/>
    <x v="3330"/>
    <d v="2014-09-24T22:00:01"/>
    <x v="2"/>
    <x v="35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x v="6"/>
    <x v="9"/>
    <n v="4"/>
    <n v="10.25"/>
    <x v="3331"/>
    <d v="2015-09-16T22:00:00"/>
    <x v="4"/>
    <x v="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x v="2"/>
    <x v="3"/>
    <n v="0"/>
    <n v="1.54"/>
    <x v="3332"/>
    <d v="2014-10-24T04:00:00"/>
    <x v="2"/>
    <x v="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x v="5"/>
    <x v="21"/>
    <n v="0"/>
    <n v="20"/>
    <x v="3333"/>
    <d v="2016-02-27T06:45:36"/>
    <x v="1"/>
    <x v="0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x v="6"/>
    <x v="9"/>
    <n v="0"/>
    <n v="13.33"/>
    <x v="3334"/>
    <d v="2014-10-02T03:59:00"/>
    <x v="2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x v="2"/>
    <x v="3"/>
    <n v="1"/>
    <n v="10"/>
    <x v="3335"/>
    <d v="2015-01-12T06:00:03"/>
    <x v="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x v="7"/>
    <x v="37"/>
    <n v="1"/>
    <n v="40"/>
    <x v="3336"/>
    <d v="2013-10-06T20:21:10"/>
    <x v="0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x v="4"/>
    <x v="29"/>
    <n v="1"/>
    <n v="13.33"/>
    <x v="3337"/>
    <d v="2014-08-13T03:19:26"/>
    <x v="2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x v="7"/>
    <x v="33"/>
    <n v="1"/>
    <n v="20"/>
    <x v="3338"/>
    <d v="2013-11-03T20:09:17"/>
    <x v="0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x v="2"/>
    <x v="3"/>
    <n v="1"/>
    <n v="20"/>
    <x v="3339"/>
    <d v="2014-11-27T22:24:00"/>
    <x v="2"/>
    <x v="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x v="6"/>
    <x v="11"/>
    <n v="1"/>
    <n v="20"/>
    <x v="3340"/>
    <d v="2014-10-20T19:23:05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x v="7"/>
    <x v="33"/>
    <n v="1"/>
    <n v="20"/>
    <x v="3341"/>
    <d v="2013-06-30T19:58:00"/>
    <x v="0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x v="6"/>
    <x v="11"/>
    <n v="2"/>
    <n v="13.33"/>
    <x v="3342"/>
    <d v="2015-07-17T13:18:00"/>
    <x v="4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x v="5"/>
    <x v="21"/>
    <n v="3"/>
    <n v="13.33"/>
    <x v="3343"/>
    <d v="2015-06-03T13:08:15"/>
    <x v="4"/>
    <x v="0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x v="6"/>
    <x v="19"/>
    <n v="3"/>
    <n v="13.33"/>
    <x v="3344"/>
    <d v="2017-03-29T17:44:10"/>
    <x v="5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x v="0"/>
    <x v="26"/>
    <n v="0"/>
    <n v="13"/>
    <x v="3345"/>
    <d v="2016-10-17T19:10:31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x v="6"/>
    <x v="11"/>
    <n v="1"/>
    <n v="9.75"/>
    <x v="3346"/>
    <d v="2015-09-09T04:00:18"/>
    <x v="4"/>
    <x v="27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x v="6"/>
    <x v="11"/>
    <n v="4"/>
    <n v="9.5"/>
    <x v="3347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x v="6"/>
    <x v="11"/>
    <n v="1"/>
    <n v="18.5"/>
    <x v="3348"/>
    <d v="2015-05-09T04:00:00"/>
    <x v="4"/>
    <x v="5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x v="4"/>
    <x v="29"/>
    <n v="0"/>
    <n v="12"/>
    <x v="3349"/>
    <d v="2015-03-01T18:07:20"/>
    <x v="4"/>
    <x v="0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x v="3"/>
    <x v="28"/>
    <n v="0"/>
    <n v="18"/>
    <x v="3350"/>
    <d v="2015-07-08T16:45:00"/>
    <x v="4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x v="1"/>
    <x v="39"/>
    <n v="1"/>
    <n v="9"/>
    <x v="3351"/>
    <d v="2013-01-03T01:31:33"/>
    <x v="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x v="0"/>
    <x v="4"/>
    <n v="1"/>
    <n v="12"/>
    <x v="3352"/>
    <d v="2015-08-14T06:16:59"/>
    <x v="4"/>
    <x v="0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x v="4"/>
    <x v="29"/>
    <n v="0"/>
    <n v="17.5"/>
    <x v="3353"/>
    <d v="2015-05-10T17:22:37"/>
    <x v="4"/>
    <x v="0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x v="4"/>
    <x v="29"/>
    <n v="0"/>
    <n v="17.5"/>
    <x v="3354"/>
    <d v="2014-09-25T16:24:24"/>
    <x v="2"/>
    <x v="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x v="6"/>
    <x v="19"/>
    <n v="0"/>
    <n v="17.5"/>
    <x v="3355"/>
    <d v="2015-07-15T10:43:42"/>
    <x v="4"/>
    <x v="0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x v="1"/>
    <x v="39"/>
    <n v="0"/>
    <n v="8.75"/>
    <x v="3356"/>
    <d v="2014-10-20T02:07:00"/>
    <x v="2"/>
    <x v="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x v="4"/>
    <x v="29"/>
    <n v="0"/>
    <n v="11.67"/>
    <x v="3357"/>
    <d v="2014-12-09T02:12:08"/>
    <x v="2"/>
    <x v="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x v="7"/>
    <x v="14"/>
    <n v="1"/>
    <n v="8.75"/>
    <x v="3358"/>
    <d v="2014-10-30T22:22:4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x v="0"/>
    <x v="26"/>
    <n v="1"/>
    <n v="8.75"/>
    <x v="3359"/>
    <d v="2017-01-31T05:00:00"/>
    <x v="5"/>
    <x v="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x v="7"/>
    <x v="14"/>
    <n v="1"/>
    <n v="11.67"/>
    <x v="3360"/>
    <d v="2014-09-17T12:49:51"/>
    <x v="2"/>
    <x v="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x v="6"/>
    <x v="11"/>
    <n v="2"/>
    <n v="35"/>
    <x v="3361"/>
    <d v="2015-10-16T08:41:44"/>
    <x v="4"/>
    <x v="27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x v="6"/>
    <x v="19"/>
    <n v="2"/>
    <n v="17.5"/>
    <x v="3362"/>
    <d v="2015-05-01T22:00:00"/>
    <x v="4"/>
    <x v="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x v="2"/>
    <x v="38"/>
    <n v="5"/>
    <n v="11.67"/>
    <x v="3363"/>
    <d v="2015-08-28T12:12:00"/>
    <x v="4"/>
    <x v="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x v="6"/>
    <x v="11"/>
    <n v="1"/>
    <n v="34.950000000000003"/>
    <x v="3364"/>
    <d v="2017-01-13T23:05:00"/>
    <x v="1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x v="3"/>
    <x v="18"/>
    <n v="0"/>
    <n v="8.5"/>
    <x v="3365"/>
    <d v="2015-01-10T07:59:00"/>
    <x v="2"/>
    <x v="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x v="7"/>
    <x v="14"/>
    <n v="1"/>
    <n v="34"/>
    <x v="3366"/>
    <d v="2016-01-18T13:00:00"/>
    <x v="4"/>
    <x v="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x v="1"/>
    <x v="39"/>
    <n v="1"/>
    <n v="11.33"/>
    <x v="3367"/>
    <d v="2015-08-16T23:00:50"/>
    <x v="4"/>
    <x v="0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x v="1"/>
    <x v="35"/>
    <n v="1"/>
    <n v="16"/>
    <x v="3368"/>
    <d v="2015-05-10T23:01:00"/>
    <x v="4"/>
    <x v="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x v="6"/>
    <x v="11"/>
    <n v="2"/>
    <n v="8"/>
    <x v="3369"/>
    <d v="2015-08-29T01:56:53"/>
    <x v="4"/>
    <x v="2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x v="6"/>
    <x v="11"/>
    <n v="3"/>
    <n v="10.67"/>
    <x v="3370"/>
    <d v="2015-08-07T15:00:00"/>
    <x v="4"/>
    <x v="37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x v="0"/>
    <x v="26"/>
    <n v="0"/>
    <n v="15.5"/>
    <x v="3371"/>
    <d v="2015-03-08T15:16:00"/>
    <x v="4"/>
    <x v="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x v="5"/>
    <x v="23"/>
    <n v="0"/>
    <n v="10.33"/>
    <x v="3372"/>
    <d v="2014-07-03T03:00:00"/>
    <x v="2"/>
    <x v="0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x v="5"/>
    <x v="21"/>
    <n v="0"/>
    <n v="15"/>
    <x v="3373"/>
    <d v="2014-09-23T01:51:40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x v="4"/>
    <x v="29"/>
    <n v="0"/>
    <n v="30"/>
    <x v="3374"/>
    <d v="2015-08-03T04:27:37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x v="0"/>
    <x v="26"/>
    <n v="0"/>
    <n v="30"/>
    <x v="3375"/>
    <d v="2015-07-25T21:59:00"/>
    <x v="4"/>
    <x v="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x v="4"/>
    <x v="29"/>
    <n v="0"/>
    <n v="15"/>
    <x v="3376"/>
    <d v="2014-11-06T04:22:37"/>
    <x v="2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x v="7"/>
    <x v="33"/>
    <n v="1"/>
    <n v="30"/>
    <x v="3377"/>
    <d v="2014-07-14T02:30:00"/>
    <x v="2"/>
    <x v="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x v="4"/>
    <x v="40"/>
    <n v="1"/>
    <n v="15"/>
    <x v="3378"/>
    <d v="2015-10-03T21:00:00"/>
    <x v="4"/>
    <x v="0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x v="5"/>
    <x v="23"/>
    <n v="1"/>
    <n v="10"/>
    <x v="3379"/>
    <d v="2014-12-25T05:00:00"/>
    <x v="2"/>
    <x v="0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x v="1"/>
    <x v="35"/>
    <n v="1"/>
    <n v="15"/>
    <x v="3380"/>
    <d v="2011-06-18T21:14:06"/>
    <x v="6"/>
    <x v="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x v="7"/>
    <x v="12"/>
    <n v="1"/>
    <n v="30"/>
    <x v="3381"/>
    <d v="2012-01-14T06:01:26"/>
    <x v="6"/>
    <x v="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x v="7"/>
    <x v="33"/>
    <n v="1"/>
    <n v="15"/>
    <x v="3382"/>
    <d v="2012-12-11T03:37:27"/>
    <x v="3"/>
    <x v="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x v="6"/>
    <x v="11"/>
    <n v="5"/>
    <n v="30"/>
    <x v="3383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x v="6"/>
    <x v="19"/>
    <n v="6"/>
    <n v="15"/>
    <x v="3384"/>
    <d v="2016-09-30T17:58:47"/>
    <x v="1"/>
    <x v="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x v="2"/>
    <x v="3"/>
    <n v="120"/>
    <n v="7.5"/>
    <x v="3385"/>
    <d v="2015-10-05T18:56:01"/>
    <x v="4"/>
    <x v="0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x v="3"/>
    <x v="18"/>
    <n v="0"/>
    <n v="5.8"/>
    <x v="338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x v="6"/>
    <x v="11"/>
    <n v="0"/>
    <n v="29"/>
    <x v="3387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x v="6"/>
    <x v="11"/>
    <n v="1"/>
    <n v="7.25"/>
    <x v="3388"/>
    <d v="2016-04-15T16:28:00"/>
    <x v="1"/>
    <x v="3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x v="7"/>
    <x v="25"/>
    <n v="116"/>
    <n v="7.25"/>
    <x v="3389"/>
    <d v="2013-07-30T02:32:46"/>
    <x v="0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x v="0"/>
    <x v="1"/>
    <n v="1"/>
    <n v="28"/>
    <x v="3390"/>
    <d v="2015-04-18T16:52:02"/>
    <x v="4"/>
    <x v="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x v="1"/>
    <x v="32"/>
    <n v="1"/>
    <n v="14"/>
    <x v="3391"/>
    <d v="2013-08-28T23:54:51"/>
    <x v="0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x v="6"/>
    <x v="11"/>
    <n v="1"/>
    <n v="6.75"/>
    <x v="3392"/>
    <d v="2014-08-12T22:50:11"/>
    <x v="2"/>
    <x v="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x v="4"/>
    <x v="29"/>
    <n v="0"/>
    <n v="13.01"/>
    <x v="3393"/>
    <d v="2014-06-27T21:33:28"/>
    <x v="2"/>
    <x v="0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x v="6"/>
    <x v="9"/>
    <n v="0"/>
    <n v="6.5"/>
    <x v="3394"/>
    <d v="2015-02-02T18:43:21"/>
    <x v="2"/>
    <x v="0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x v="3"/>
    <x v="28"/>
    <n v="0"/>
    <n v="13"/>
    <x v="3395"/>
    <d v="2016-06-28T23:15:33"/>
    <x v="1"/>
    <x v="0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x v="6"/>
    <x v="11"/>
    <n v="0"/>
    <n v="13"/>
    <x v="3396"/>
    <d v="2014-09-01T20:09:38"/>
    <x v="2"/>
    <x v="1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x v="5"/>
    <x v="23"/>
    <n v="0"/>
    <n v="13"/>
    <x v="3397"/>
    <d v="2015-02-19T19:47:59"/>
    <x v="4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x v="6"/>
    <x v="9"/>
    <n v="0"/>
    <n v="13"/>
    <x v="3398"/>
    <d v="2015-04-28T15:19:54"/>
    <x v="4"/>
    <x v="0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x v="0"/>
    <x v="26"/>
    <n v="0"/>
    <n v="13"/>
    <x v="3399"/>
    <d v="2016-04-16T18:43:26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x v="0"/>
    <x v="1"/>
    <n v="0"/>
    <n v="13"/>
    <x v="3400"/>
    <d v="2014-09-03T18:49:24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x v="1"/>
    <x v="31"/>
    <n v="0"/>
    <n v="13"/>
    <x v="3401"/>
    <d v="2016-09-21T05:45:04"/>
    <x v="1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x v="4"/>
    <x v="29"/>
    <n v="0"/>
    <n v="13"/>
    <x v="3402"/>
    <d v="2015-08-04T04:27:54"/>
    <x v="4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x v="3"/>
    <x v="18"/>
    <n v="1"/>
    <n v="13"/>
    <x v="3403"/>
    <d v="2011-07-16T17:32:54"/>
    <x v="6"/>
    <x v="0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x v="6"/>
    <x v="11"/>
    <n v="1"/>
    <n v="13"/>
    <x v="3404"/>
    <d v="2015-02-16T07:13:43"/>
    <x v="4"/>
    <x v="1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x v="4"/>
    <x v="29"/>
    <n v="2"/>
    <n v="13"/>
    <x v="3405"/>
    <d v="2016-03-13T20:45:24"/>
    <x v="1"/>
    <x v="0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x v="6"/>
    <x v="11"/>
    <n v="0"/>
    <n v="25"/>
    <x v="3406"/>
    <d v="2015-08-24T10:33:16"/>
    <x v="4"/>
    <x v="1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x v="6"/>
    <x v="9"/>
    <n v="0"/>
    <n v="25"/>
    <x v="3407"/>
    <d v="2015-09-20T19:05:56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x v="5"/>
    <x v="23"/>
    <n v="0"/>
    <n v="25"/>
    <x v="3408"/>
    <d v="2011-11-13T16:22:07"/>
    <x v="6"/>
    <x v="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x v="0"/>
    <x v="26"/>
    <n v="0"/>
    <n v="25"/>
    <x v="3409"/>
    <d v="2015-01-10T17:21:00"/>
    <x v="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x v="6"/>
    <x v="11"/>
    <n v="0"/>
    <n v="25"/>
    <x v="3410"/>
    <d v="2015-10-26T18:58:10"/>
    <x v="4"/>
    <x v="27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x v="4"/>
    <x v="29"/>
    <n v="0"/>
    <n v="25"/>
    <x v="3411"/>
    <d v="2014-11-13T20:18:47"/>
    <x v="2"/>
    <x v="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x v="0"/>
    <x v="26"/>
    <n v="0"/>
    <n v="25"/>
    <x v="3412"/>
    <d v="2015-03-31T18:04:04"/>
    <x v="4"/>
    <x v="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x v="3"/>
    <x v="18"/>
    <n v="0"/>
    <n v="25"/>
    <x v="3413"/>
    <d v="2014-09-21T18:32:49"/>
    <x v="2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x v="6"/>
    <x v="11"/>
    <n v="0"/>
    <n v="25"/>
    <x v="3414"/>
    <d v="2016-05-19T00:56:28"/>
    <x v="1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x v="5"/>
    <x v="23"/>
    <n v="0"/>
    <n v="12.5"/>
    <x v="3415"/>
    <d v="2014-06-01T04:00:00"/>
    <x v="2"/>
    <x v="0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x v="7"/>
    <x v="33"/>
    <n v="0"/>
    <n v="25"/>
    <x v="3416"/>
    <d v="2012-09-02T11:30:48"/>
    <x v="3"/>
    <x v="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x v="2"/>
    <x v="36"/>
    <n v="0"/>
    <n v="25"/>
    <x v="3417"/>
    <d v="2015-08-20T18:19:02"/>
    <x v="4"/>
    <x v="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x v="3"/>
    <x v="18"/>
    <n v="1"/>
    <n v="25"/>
    <x v="3418"/>
    <d v="2015-05-13T20:04:28"/>
    <x v="4"/>
    <x v="0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x v="6"/>
    <x v="11"/>
    <n v="1"/>
    <n v="12.5"/>
    <x v="3419"/>
    <d v="2015-01-09T02:00:00"/>
    <x v="2"/>
    <x v="27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x v="0"/>
    <x v="26"/>
    <n v="1"/>
    <n v="25"/>
    <x v="3420"/>
    <d v="2015-10-29T01:07:14"/>
    <x v="4"/>
    <x v="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x v="6"/>
    <x v="11"/>
    <n v="1"/>
    <n v="25"/>
    <x v="3421"/>
    <d v="2016-04-08T18:35:00"/>
    <x v="1"/>
    <x v="3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x v="4"/>
    <x v="29"/>
    <n v="1"/>
    <n v="25"/>
    <x v="3422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x v="1"/>
    <x v="39"/>
    <n v="1"/>
    <n v="25"/>
    <x v="3423"/>
    <d v="2012-03-18T23:53:15"/>
    <x v="3"/>
    <x v="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x v="4"/>
    <x v="29"/>
    <n v="1"/>
    <n v="8.33"/>
    <x v="3424"/>
    <d v="2014-05-31T23:30:00"/>
    <x v="2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x v="6"/>
    <x v="11"/>
    <n v="1"/>
    <n v="25"/>
    <x v="3425"/>
    <d v="2015-12-19T19:49:59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x v="7"/>
    <x v="37"/>
    <n v="1"/>
    <n v="25"/>
    <x v="3426"/>
    <d v="2012-04-16T16:00:00"/>
    <x v="3"/>
    <x v="0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x v="6"/>
    <x v="11"/>
    <n v="1"/>
    <n v="25"/>
    <x v="3427"/>
    <d v="2015-07-05T22:59:00"/>
    <x v="4"/>
    <x v="42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x v="6"/>
    <x v="11"/>
    <n v="1"/>
    <n v="12.5"/>
    <x v="3428"/>
    <d v="2014-08-09T06:25:04"/>
    <x v="2"/>
    <x v="1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x v="6"/>
    <x v="19"/>
    <n v="1"/>
    <n v="12.5"/>
    <x v="3429"/>
    <d v="2014-08-31T18:24:37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x v="2"/>
    <x v="3"/>
    <n v="2"/>
    <n v="6.25"/>
    <x v="3430"/>
    <d v="2014-07-30T18:03:16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x v="6"/>
    <x v="9"/>
    <n v="3"/>
    <n v="12.5"/>
    <x v="3431"/>
    <d v="2015-11-19T20:45:17"/>
    <x v="4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x v="6"/>
    <x v="11"/>
    <n v="3"/>
    <n v="25"/>
    <x v="3432"/>
    <d v="2015-03-26T22:17:51"/>
    <x v="4"/>
    <x v="1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x v="3"/>
    <x v="18"/>
    <n v="5"/>
    <n v="8.33"/>
    <x v="3433"/>
    <d v="2015-07-12T04:58:11"/>
    <x v="4"/>
    <x v="0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x v="6"/>
    <x v="19"/>
    <n v="5"/>
    <n v="25"/>
    <x v="3434"/>
    <d v="2017-02-20T00:26:39"/>
    <x v="5"/>
    <x v="0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x v="3"/>
    <x v="18"/>
    <n v="13"/>
    <n v="12.5"/>
    <x v="3435"/>
    <d v="2016-04-10T18:41:12"/>
    <x v="1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x v="6"/>
    <x v="9"/>
    <n v="0"/>
    <n v="2.67"/>
    <x v="3436"/>
    <d v="2015-06-02T15:34:53"/>
    <x v="4"/>
    <x v="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x v="5"/>
    <x v="23"/>
    <n v="2"/>
    <n v="4.8"/>
    <x v="3437"/>
    <d v="2013-09-11T02:34:27"/>
    <x v="0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x v="6"/>
    <x v="11"/>
    <n v="2"/>
    <n v="5.75"/>
    <x v="3438"/>
    <d v="2014-09-27T01:02:41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x v="6"/>
    <x v="11"/>
    <n v="5"/>
    <n v="5.75"/>
    <x v="3439"/>
    <d v="2014-06-22T21:00:00"/>
    <x v="2"/>
    <x v="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x v="6"/>
    <x v="9"/>
    <n v="0"/>
    <n v="7.33"/>
    <x v="3440"/>
    <d v="2016-03-10T13:42:39"/>
    <x v="1"/>
    <x v="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x v="7"/>
    <x v="14"/>
    <n v="1"/>
    <n v="22"/>
    <x v="3441"/>
    <d v="2015-11-08T21:40:33"/>
    <x v="4"/>
    <x v="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x v="3"/>
    <x v="28"/>
    <n v="0"/>
    <n v="10.5"/>
    <x v="3442"/>
    <d v="2016-06-05T06:21:33"/>
    <x v="1"/>
    <x v="0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x v="6"/>
    <x v="11"/>
    <n v="0"/>
    <n v="7"/>
    <x v="3443"/>
    <d v="2015-01-20T19:16:00"/>
    <x v="2"/>
    <x v="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x v="7"/>
    <x v="33"/>
    <n v="0"/>
    <n v="10.5"/>
    <x v="3444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x v="6"/>
    <x v="11"/>
    <n v="0"/>
    <n v="10.5"/>
    <x v="3445"/>
    <d v="2014-05-08T21:23:30"/>
    <x v="2"/>
    <x v="16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x v="6"/>
    <x v="11"/>
    <n v="0"/>
    <n v="10.5"/>
    <x v="3446"/>
    <d v="2016-09-06T11:22:34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x v="1"/>
    <x v="35"/>
    <n v="1"/>
    <n v="7"/>
    <x v="3447"/>
    <d v="2013-07-31T23:32:57"/>
    <x v="0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x v="4"/>
    <x v="29"/>
    <n v="1"/>
    <n v="10.5"/>
    <x v="3448"/>
    <d v="2016-02-12T03:08:24"/>
    <x v="1"/>
    <x v="0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x v="3"/>
    <x v="18"/>
    <n v="1"/>
    <n v="3"/>
    <x v="3449"/>
    <d v="2013-01-06T00:37:18"/>
    <x v="3"/>
    <x v="0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x v="6"/>
    <x v="11"/>
    <n v="1"/>
    <n v="7"/>
    <x v="3450"/>
    <d v="2014-08-09T03:00:00"/>
    <x v="2"/>
    <x v="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x v="6"/>
    <x v="11"/>
    <n v="0"/>
    <n v="20"/>
    <x v="3451"/>
    <d v="2014-11-25T19:46:00"/>
    <x v="2"/>
    <x v="1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x v="6"/>
    <x v="11"/>
    <n v="0"/>
    <n v="20"/>
    <x v="3452"/>
    <d v="2015-04-05T03:40:47"/>
    <x v="4"/>
    <x v="27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x v="5"/>
    <x v="10"/>
    <n v="0"/>
    <n v="20"/>
    <x v="3453"/>
    <d v="2015-08-16T14:06:41"/>
    <x v="4"/>
    <x v="0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x v="6"/>
    <x v="11"/>
    <n v="0"/>
    <n v="20"/>
    <x v="3454"/>
    <d v="2014-09-09T16:12:03"/>
    <x v="2"/>
    <x v="27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x v="6"/>
    <x v="11"/>
    <n v="0"/>
    <n v="10"/>
    <x v="3455"/>
    <d v="2015-03-27T03:34:36"/>
    <x v="4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x v="0"/>
    <x v="26"/>
    <n v="0"/>
    <n v="10"/>
    <x v="3456"/>
    <d v="2016-07-31T16:00:00"/>
    <x v="1"/>
    <x v="0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x v="7"/>
    <x v="14"/>
    <n v="0"/>
    <n v="20"/>
    <x v="3457"/>
    <d v="2014-10-02T20:59:02"/>
    <x v="2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x v="3"/>
    <x v="28"/>
    <n v="1"/>
    <n v="20"/>
    <x v="3458"/>
    <d v="2014-07-31T09:46:21"/>
    <x v="2"/>
    <x v="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x v="0"/>
    <x v="26"/>
    <n v="1"/>
    <n v="20"/>
    <x v="3459"/>
    <d v="2016-01-01T20:20:12"/>
    <x v="4"/>
    <x v="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x v="7"/>
    <x v="12"/>
    <n v="1"/>
    <n v="10"/>
    <x v="3460"/>
    <d v="2012-05-12T02:31:00"/>
    <x v="3"/>
    <x v="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x v="2"/>
    <x v="38"/>
    <n v="4"/>
    <n v="20"/>
    <x v="3461"/>
    <d v="2015-06-30T23:55:00"/>
    <x v="4"/>
    <x v="0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x v="6"/>
    <x v="11"/>
    <n v="13"/>
    <n v="10"/>
    <x v="3462"/>
    <d v="2015-05-28T16:38:09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x v="0"/>
    <x v="4"/>
    <n v="0"/>
    <n v="3.8"/>
    <x v="3463"/>
    <d v="2015-11-24T18:06:58"/>
    <x v="4"/>
    <x v="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x v="6"/>
    <x v="11"/>
    <n v="8"/>
    <n v="4.75"/>
    <x v="3464"/>
    <d v="2015-01-28T13:04:38"/>
    <x v="2"/>
    <x v="1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x v="0"/>
    <x v="26"/>
    <n v="0"/>
    <n v="3"/>
    <x v="3465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x v="7"/>
    <x v="14"/>
    <n v="0"/>
    <n v="18"/>
    <x v="3466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x v="5"/>
    <x v="10"/>
    <n v="0"/>
    <n v="5.67"/>
    <x v="3467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x v="4"/>
    <x v="29"/>
    <n v="0"/>
    <n v="5.67"/>
    <x v="3468"/>
    <d v="2015-02-22T08:29:23"/>
    <x v="4"/>
    <x v="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x v="6"/>
    <x v="11"/>
    <n v="0"/>
    <n v="16"/>
    <x v="3469"/>
    <d v="2015-07-14T23:00:15"/>
    <x v="4"/>
    <x v="1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x v="3"/>
    <x v="18"/>
    <n v="2"/>
    <n v="5.33"/>
    <x v="3470"/>
    <d v="2011-04-24T06:59:00"/>
    <x v="6"/>
    <x v="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x v="0"/>
    <x v="1"/>
    <n v="0"/>
    <n v="7.5"/>
    <x v="3471"/>
    <d v="2014-08-12T02:47:07"/>
    <x v="2"/>
    <x v="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x v="2"/>
    <x v="34"/>
    <n v="0"/>
    <n v="15"/>
    <x v="3472"/>
    <d v="2014-09-25T21:43:11"/>
    <x v="2"/>
    <x v="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x v="3"/>
    <x v="18"/>
    <n v="0"/>
    <n v="7.5"/>
    <x v="3473"/>
    <d v="2014-08-24T20:48:11"/>
    <x v="2"/>
    <x v="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x v="1"/>
    <x v="31"/>
    <n v="0"/>
    <n v="7.5"/>
    <x v="3474"/>
    <d v="2015-10-11T18:43:40"/>
    <x v="4"/>
    <x v="0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x v="1"/>
    <x v="31"/>
    <n v="0"/>
    <n v="5"/>
    <x v="3475"/>
    <d v="2015-12-12T10:00:00"/>
    <x v="4"/>
    <x v="0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x v="6"/>
    <x v="11"/>
    <n v="0"/>
    <n v="15"/>
    <x v="3476"/>
    <d v="2014-12-27T02:02:28"/>
    <x v="2"/>
    <x v="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x v="1"/>
    <x v="31"/>
    <n v="1"/>
    <n v="7.5"/>
    <x v="3477"/>
    <d v="2014-08-12T12:52:58"/>
    <x v="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x v="1"/>
    <x v="31"/>
    <n v="1"/>
    <n v="15"/>
    <x v="3478"/>
    <d v="2016-04-24T21:59:00"/>
    <x v="1"/>
    <x v="0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x v="8"/>
    <x v="30"/>
    <n v="1"/>
    <n v="15"/>
    <x v="3479"/>
    <d v="2017-03-06T04:08:52"/>
    <x v="5"/>
    <x v="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x v="0"/>
    <x v="4"/>
    <n v="1"/>
    <n v="15"/>
    <x v="3480"/>
    <d v="2014-09-15T20:09:00"/>
    <x v="2"/>
    <x v="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x v="0"/>
    <x v="26"/>
    <n v="2"/>
    <n v="15"/>
    <x v="3481"/>
    <d v="2016-08-25T14:34:36"/>
    <x v="1"/>
    <x v="0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x v="6"/>
    <x v="19"/>
    <n v="2"/>
    <n v="7.5"/>
    <x v="3482"/>
    <d v="2015-11-30T17:00:00"/>
    <x v="4"/>
    <x v="0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x v="2"/>
    <x v="3"/>
    <n v="3"/>
    <n v="7.5"/>
    <x v="3483"/>
    <d v="2014-08-21T21:50:26"/>
    <x v="2"/>
    <x v="0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x v="6"/>
    <x v="11"/>
    <n v="10"/>
    <n v="5"/>
    <x v="3484"/>
    <d v="2014-07-30T20:53:59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x v="5"/>
    <x v="23"/>
    <n v="0"/>
    <n v="4.83"/>
    <x v="3485"/>
    <d v="2014-03-14T04:40:31"/>
    <x v="2"/>
    <x v="0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x v="0"/>
    <x v="26"/>
    <n v="0"/>
    <n v="2"/>
    <x v="3486"/>
    <d v="2015-09-07T13:53:13"/>
    <x v="4"/>
    <x v="0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x v="5"/>
    <x v="16"/>
    <n v="100"/>
    <n v="13"/>
    <x v="3487"/>
    <d v="2016-01-25T19:00:34"/>
    <x v="1"/>
    <x v="0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x v="6"/>
    <x v="11"/>
    <n v="130"/>
    <n v="3.25"/>
    <x v="3488"/>
    <d v="2016-10-13T20:22:44"/>
    <x v="1"/>
    <x v="3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x v="0"/>
    <x v="26"/>
    <n v="0"/>
    <n v="4"/>
    <x v="3489"/>
    <d v="2014-12-17T18:30:45"/>
    <x v="2"/>
    <x v="0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x v="3"/>
    <x v="18"/>
    <n v="0"/>
    <n v="3"/>
    <x v="3490"/>
    <d v="2015-01-28T22:14:52"/>
    <x v="2"/>
    <x v="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x v="0"/>
    <x v="6"/>
    <n v="1"/>
    <n v="4"/>
    <x v="3491"/>
    <d v="2015-03-04T18:57:27"/>
    <x v="4"/>
    <x v="0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x v="5"/>
    <x v="10"/>
    <n v="0"/>
    <n v="5.5"/>
    <x v="3492"/>
    <d v="2015-08-04T22:15:35"/>
    <x v="4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x v="0"/>
    <x v="1"/>
    <n v="0"/>
    <n v="2.75"/>
    <x v="3493"/>
    <d v="2014-08-09T22:43:42"/>
    <x v="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x v="6"/>
    <x v="11"/>
    <n v="0"/>
    <n v="5.5"/>
    <x v="3494"/>
    <d v="2016-04-17T20:43:31"/>
    <x v="1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x v="5"/>
    <x v="23"/>
    <n v="0"/>
    <n v="5.5"/>
    <x v="3495"/>
    <d v="2016-11-20T18:48:47"/>
    <x v="1"/>
    <x v="0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x v="3"/>
    <x v="18"/>
    <n v="0"/>
    <n v="3.67"/>
    <x v="3496"/>
    <d v="2014-04-19T12:34:08"/>
    <x v="2"/>
    <x v="0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x v="3"/>
    <x v="28"/>
    <n v="0"/>
    <n v="3.67"/>
    <x v="3497"/>
    <d v="2014-11-26T00:55:00"/>
    <x v="2"/>
    <x v="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x v="7"/>
    <x v="14"/>
    <n v="0"/>
    <n v="5.5"/>
    <x v="3498"/>
    <d v="2015-03-31T03:22:00"/>
    <x v="4"/>
    <x v="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x v="6"/>
    <x v="11"/>
    <n v="0"/>
    <n v="5.5"/>
    <x v="3499"/>
    <d v="2015-01-02T11:49:11"/>
    <x v="2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x v="6"/>
    <x v="9"/>
    <n v="0"/>
    <n v="5.5"/>
    <x v="3500"/>
    <d v="2015-06-12T03:45:06"/>
    <x v="4"/>
    <x v="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x v="6"/>
    <x v="11"/>
    <n v="1"/>
    <n v="5.5"/>
    <x v="3501"/>
    <d v="2016-03-23T03:29:00"/>
    <x v="1"/>
    <x v="5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x v="5"/>
    <x v="21"/>
    <n v="0"/>
    <n v="10"/>
    <x v="3502"/>
    <d v="2016-07-03T10:25:45"/>
    <x v="1"/>
    <x v="0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x v="4"/>
    <x v="29"/>
    <n v="0"/>
    <n v="10"/>
    <x v="3503"/>
    <d v="2017-03-06T13:00:00"/>
    <x v="5"/>
    <x v="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x v="5"/>
    <x v="21"/>
    <n v="0"/>
    <n v="10"/>
    <x v="3504"/>
    <d v="2016-10-03T01:11:47"/>
    <x v="1"/>
    <x v="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x v="4"/>
    <x v="29"/>
    <n v="0"/>
    <n v="10"/>
    <x v="3505"/>
    <d v="2015-04-27T15:42:10"/>
    <x v="4"/>
    <x v="0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x v="0"/>
    <x v="6"/>
    <n v="0"/>
    <n v="10"/>
    <x v="3506"/>
    <d v="2014-08-09T00:48:54"/>
    <x v="2"/>
    <x v="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x v="1"/>
    <x v="35"/>
    <n v="0"/>
    <n v="10"/>
    <x v="3507"/>
    <d v="2016-01-30T19:46:42"/>
    <x v="4"/>
    <x v="0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x v="6"/>
    <x v="11"/>
    <n v="0"/>
    <n v="10"/>
    <x v="3508"/>
    <d v="2017-04-21T07:24:20"/>
    <x v="5"/>
    <x v="27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x v="6"/>
    <x v="9"/>
    <n v="0"/>
    <n v="5"/>
    <x v="3509"/>
    <d v="2014-07-30T01:19:32"/>
    <x v="2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x v="6"/>
    <x v="9"/>
    <n v="0"/>
    <n v="10"/>
    <x v="3510"/>
    <d v="2017-02-19T00:45:19"/>
    <x v="5"/>
    <x v="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x v="0"/>
    <x v="26"/>
    <n v="0"/>
    <n v="10"/>
    <x v="3511"/>
    <d v="2015-02-12T20:14:20"/>
    <x v="4"/>
    <x v="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x v="3"/>
    <x v="28"/>
    <n v="0"/>
    <n v="10"/>
    <x v="3512"/>
    <d v="2016-11-05T22:11:52"/>
    <x v="1"/>
    <x v="0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x v="3"/>
    <x v="18"/>
    <n v="0"/>
    <n v="5"/>
    <x v="3513"/>
    <d v="2014-12-08T23:21:27"/>
    <x v="2"/>
    <x v="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x v="6"/>
    <x v="19"/>
    <n v="0"/>
    <n v="10"/>
    <x v="3514"/>
    <d v="2015-06-30T03:59:00"/>
    <x v="4"/>
    <x v="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x v="0"/>
    <x v="26"/>
    <n v="0"/>
    <n v="10"/>
    <x v="3515"/>
    <d v="2015-09-06T05:10:00"/>
    <x v="4"/>
    <x v="0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x v="5"/>
    <x v="23"/>
    <n v="0"/>
    <n v="5"/>
    <x v="3516"/>
    <d v="2014-02-10T00:21:41"/>
    <x v="2"/>
    <x v="0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x v="5"/>
    <x v="23"/>
    <n v="0"/>
    <n v="10"/>
    <x v="3517"/>
    <d v="2016-04-14T14:34:00"/>
    <x v="1"/>
    <x v="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x v="1"/>
    <x v="32"/>
    <n v="0"/>
    <n v="10"/>
    <x v="3518"/>
    <d v="2015-05-28T20:05:00"/>
    <x v="4"/>
    <x v="0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x v="6"/>
    <x v="11"/>
    <n v="0"/>
    <n v="10"/>
    <x v="3519"/>
    <d v="2016-05-07T14:29:18"/>
    <x v="1"/>
    <x v="27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x v="3"/>
    <x v="18"/>
    <n v="0"/>
    <n v="3.33"/>
    <x v="3520"/>
    <d v="2013-10-09T08:18:0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x v="7"/>
    <x v="14"/>
    <n v="0"/>
    <n v="5"/>
    <x v="3521"/>
    <d v="2015-01-15T15:56:45"/>
    <x v="2"/>
    <x v="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x v="5"/>
    <x v="23"/>
    <n v="0"/>
    <n v="10"/>
    <x v="3522"/>
    <d v="2015-06-28T15:09:30"/>
    <x v="4"/>
    <x v="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x v="0"/>
    <x v="26"/>
    <n v="0"/>
    <n v="10"/>
    <x v="3523"/>
    <d v="2016-05-20T14:08:22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x v="0"/>
    <x v="26"/>
    <n v="0"/>
    <n v="10"/>
    <x v="3524"/>
    <d v="2015-05-24T15:00:00"/>
    <x v="4"/>
    <x v="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x v="0"/>
    <x v="26"/>
    <n v="0"/>
    <n v="10"/>
    <x v="3525"/>
    <d v="2015-10-15T20:22:38"/>
    <x v="4"/>
    <x v="0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x v="4"/>
    <x v="29"/>
    <n v="0"/>
    <n v="5"/>
    <x v="3526"/>
    <d v="2016-02-13T21:35:13"/>
    <x v="1"/>
    <x v="0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x v="6"/>
    <x v="19"/>
    <n v="0"/>
    <n v="10"/>
    <x v="3527"/>
    <d v="2014-09-08T15:50:05"/>
    <x v="2"/>
    <x v="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x v="5"/>
    <x v="10"/>
    <n v="0"/>
    <n v="10"/>
    <x v="3528"/>
    <d v="2016-02-17T23:59:00"/>
    <x v="1"/>
    <x v="0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x v="6"/>
    <x v="11"/>
    <n v="0"/>
    <n v="10"/>
    <x v="3529"/>
    <d v="2014-09-11T12:39:21"/>
    <x v="2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x v="6"/>
    <x v="11"/>
    <n v="0"/>
    <n v="10"/>
    <x v="3530"/>
    <d v="2015-03-24T03:59:00"/>
    <x v="4"/>
    <x v="3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x v="5"/>
    <x v="21"/>
    <n v="0"/>
    <n v="10"/>
    <x v="3531"/>
    <d v="2014-11-16T22:26:18"/>
    <x v="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x v="1"/>
    <x v="39"/>
    <n v="0"/>
    <n v="10"/>
    <x v="3532"/>
    <d v="2015-07-17T16:03:24"/>
    <x v="4"/>
    <x v="0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x v="6"/>
    <x v="11"/>
    <n v="0"/>
    <n v="10"/>
    <x v="3533"/>
    <d v="2016-10-09T10:28:26"/>
    <x v="1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x v="3"/>
    <x v="28"/>
    <n v="0"/>
    <n v="5"/>
    <x v="3534"/>
    <d v="2014-06-12T19:08:05"/>
    <x v="2"/>
    <x v="0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x v="2"/>
    <x v="38"/>
    <n v="0"/>
    <n v="10"/>
    <x v="3535"/>
    <d v="2014-11-22T13:13:54"/>
    <x v="2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x v="3"/>
    <x v="28"/>
    <n v="1"/>
    <n v="5"/>
    <x v="3536"/>
    <d v="2016-07-14T07:51:34"/>
    <x v="1"/>
    <x v="0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x v="1"/>
    <x v="39"/>
    <n v="1"/>
    <n v="5"/>
    <x v="3537"/>
    <d v="2016-08-06T15:45:32"/>
    <x v="1"/>
    <x v="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x v="6"/>
    <x v="9"/>
    <n v="1"/>
    <n v="10"/>
    <x v="3538"/>
    <d v="2014-09-26T16:18:55"/>
    <x v="2"/>
    <x v="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x v="6"/>
    <x v="11"/>
    <n v="1"/>
    <n v="10"/>
    <x v="3539"/>
    <d v="2015-03-23T18:00:00"/>
    <x v="4"/>
    <x v="6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x v="6"/>
    <x v="11"/>
    <n v="1"/>
    <n v="10"/>
    <x v="3540"/>
    <d v="2017-04-18T19:13:39"/>
    <x v="5"/>
    <x v="3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x v="0"/>
    <x v="26"/>
    <n v="1"/>
    <n v="5"/>
    <x v="3541"/>
    <d v="2015-03-16T16:11:56"/>
    <x v="4"/>
    <x v="0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x v="6"/>
    <x v="11"/>
    <n v="1"/>
    <n v="10"/>
    <x v="3542"/>
    <d v="2015-12-13T18:44:57"/>
    <x v="4"/>
    <x v="27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x v="6"/>
    <x v="11"/>
    <n v="1"/>
    <n v="10"/>
    <x v="3543"/>
    <d v="2015-08-31T16:04:57"/>
    <x v="4"/>
    <x v="1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x v="3"/>
    <x v="18"/>
    <n v="1"/>
    <n v="10"/>
    <x v="3544"/>
    <d v="2011-10-16T23:09:01"/>
    <x v="6"/>
    <x v="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x v="8"/>
    <x v="30"/>
    <n v="2"/>
    <n v="10"/>
    <x v="3545"/>
    <d v="2014-09-12T10:00:00"/>
    <x v="2"/>
    <x v="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x v="6"/>
    <x v="19"/>
    <n v="2"/>
    <n v="5"/>
    <x v="3546"/>
    <d v="2015-08-28T22:30:00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x v="6"/>
    <x v="11"/>
    <n v="2"/>
    <n v="10"/>
    <x v="3547"/>
    <d v="2015-05-22T21:00:00"/>
    <x v="4"/>
    <x v="43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x v="6"/>
    <x v="11"/>
    <n v="5"/>
    <n v="10"/>
    <x v="3548"/>
    <d v="2015-09-19T03:59:00"/>
    <x v="4"/>
    <x v="56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x v="6"/>
    <x v="11"/>
    <n v="10"/>
    <n v="10"/>
    <x v="3549"/>
    <d v="2014-08-10T16:45:02"/>
    <x v="2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x v="7"/>
    <x v="20"/>
    <n v="100"/>
    <n v="10"/>
    <x v="3550"/>
    <d v="2015-07-10T19:09:36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x v="7"/>
    <x v="13"/>
    <n v="200"/>
    <n v="10"/>
    <x v="3551"/>
    <d v="2015-05-15T19:49:39"/>
    <x v="4"/>
    <x v="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x v="0"/>
    <x v="26"/>
    <n v="0"/>
    <n v="9"/>
    <x v="3552"/>
    <d v="2015-10-29T21:40:48"/>
    <x v="4"/>
    <x v="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x v="0"/>
    <x v="1"/>
    <n v="0"/>
    <n v="2"/>
    <x v="3553"/>
    <d v="2014-08-17T19:58:18"/>
    <x v="2"/>
    <x v="0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x v="4"/>
    <x v="29"/>
    <n v="0"/>
    <n v="8"/>
    <x v="3554"/>
    <d v="2014-12-31T16:54:50"/>
    <x v="2"/>
    <x v="0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x v="5"/>
    <x v="21"/>
    <n v="0"/>
    <n v="4"/>
    <x v="3555"/>
    <d v="2016-02-26T21:52:52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x v="0"/>
    <x v="26"/>
    <n v="1"/>
    <n v="1"/>
    <x v="3556"/>
    <d v="2014-11-14T02:37:23"/>
    <x v="2"/>
    <x v="0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x v="0"/>
    <x v="6"/>
    <n v="2"/>
    <n v="2"/>
    <x v="3557"/>
    <d v="2014-09-02T01:10:22"/>
    <x v="2"/>
    <x v="0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x v="6"/>
    <x v="11"/>
    <n v="0"/>
    <n v="7"/>
    <x v="3558"/>
    <d v="2016-07-08T23:25:54"/>
    <x v="1"/>
    <x v="19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x v="6"/>
    <x v="11"/>
    <n v="0"/>
    <n v="2.33"/>
    <x v="3559"/>
    <d v="2016-05-05T03:04:53"/>
    <x v="1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x v="1"/>
    <x v="31"/>
    <n v="0"/>
    <n v="2.33"/>
    <x v="3560"/>
    <d v="2015-02-06T01:25:00"/>
    <x v="4"/>
    <x v="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x v="5"/>
    <x v="23"/>
    <n v="0"/>
    <n v="3"/>
    <x v="3561"/>
    <d v="2015-11-27T21:40:04"/>
    <x v="4"/>
    <x v="0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x v="0"/>
    <x v="26"/>
    <n v="0"/>
    <n v="3"/>
    <x v="3562"/>
    <d v="2016-11-02T21:31:32"/>
    <x v="1"/>
    <x v="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x v="2"/>
    <x v="38"/>
    <n v="0"/>
    <n v="3"/>
    <x v="3563"/>
    <d v="2014-12-31T17:05:38"/>
    <x v="2"/>
    <x v="0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x v="8"/>
    <x v="30"/>
    <n v="0"/>
    <n v="3"/>
    <x v="3564"/>
    <d v="2015-03-05T20:27:00"/>
    <x v="4"/>
    <x v="0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x v="3"/>
    <x v="28"/>
    <n v="0"/>
    <n v="3"/>
    <x v="3565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x v="1"/>
    <x v="31"/>
    <n v="0"/>
    <n v="6"/>
    <x v="3566"/>
    <d v="2016-02-25T10:57:14"/>
    <x v="1"/>
    <x v="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x v="6"/>
    <x v="11"/>
    <n v="1"/>
    <n v="3"/>
    <x v="3567"/>
    <d v="2015-02-07T21:42:19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x v="0"/>
    <x v="26"/>
    <n v="1"/>
    <n v="3"/>
    <x v="3568"/>
    <d v="2016-07-04T15:46:00"/>
    <x v="1"/>
    <x v="0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x v="4"/>
    <x v="29"/>
    <n v="0"/>
    <n v="5"/>
    <x v="3569"/>
    <d v="2014-08-16T21:44:12"/>
    <x v="2"/>
    <x v="0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x v="5"/>
    <x v="10"/>
    <n v="0"/>
    <n v="5"/>
    <x v="3570"/>
    <d v="2014-07-02T16:29:55"/>
    <x v="2"/>
    <x v="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x v="4"/>
    <x v="29"/>
    <n v="0"/>
    <n v="5"/>
    <x v="3571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x v="5"/>
    <x v="23"/>
    <n v="0"/>
    <n v="5"/>
    <x v="3572"/>
    <d v="2013-03-23T12:19:23"/>
    <x v="0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x v="4"/>
    <x v="29"/>
    <n v="0"/>
    <n v="1"/>
    <x v="3573"/>
    <d v="2015-03-24T19:34:04"/>
    <x v="4"/>
    <x v="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x v="4"/>
    <x v="29"/>
    <n v="0"/>
    <n v="5"/>
    <x v="3574"/>
    <d v="2015-03-14T15:00:00"/>
    <x v="4"/>
    <x v="0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x v="3"/>
    <x v="18"/>
    <n v="0"/>
    <n v="5"/>
    <x v="3575"/>
    <d v="2015-05-29T04:27:33"/>
    <x v="4"/>
    <x v="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x v="7"/>
    <x v="14"/>
    <n v="0"/>
    <n v="5"/>
    <x v="3576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x v="6"/>
    <x v="9"/>
    <n v="0"/>
    <n v="5"/>
    <x v="3577"/>
    <d v="2015-03-27T00:05:32"/>
    <x v="4"/>
    <x v="0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x v="3"/>
    <x v="28"/>
    <n v="0"/>
    <n v="5"/>
    <x v="3578"/>
    <d v="2015-01-01T08:20:26"/>
    <x v="2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x v="6"/>
    <x v="19"/>
    <n v="0"/>
    <n v="5"/>
    <x v="3579"/>
    <d v="2014-06-29T06:13:01"/>
    <x v="2"/>
    <x v="0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x v="5"/>
    <x v="23"/>
    <n v="0"/>
    <n v="5"/>
    <x v="3580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x v="1"/>
    <x v="35"/>
    <n v="0"/>
    <n v="5"/>
    <x v="3581"/>
    <d v="2012-09-07T07:51:00"/>
    <x v="3"/>
    <x v="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x v="6"/>
    <x v="11"/>
    <n v="0"/>
    <n v="5"/>
    <x v="3582"/>
    <d v="2014-10-07T04:30:00"/>
    <x v="2"/>
    <x v="5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x v="1"/>
    <x v="35"/>
    <n v="0"/>
    <n v="5"/>
    <x v="3583"/>
    <d v="2013-08-15T10:43:28"/>
    <x v="0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x v="4"/>
    <x v="29"/>
    <n v="0"/>
    <n v="5"/>
    <x v="3584"/>
    <d v="2015-12-25T07:55:36"/>
    <x v="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x v="6"/>
    <x v="11"/>
    <n v="0"/>
    <n v="5"/>
    <x v="3585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x v="6"/>
    <x v="11"/>
    <n v="0"/>
    <n v="5"/>
    <x v="3586"/>
    <d v="2016-06-19T22:32:01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x v="3"/>
    <x v="18"/>
    <n v="0"/>
    <n v="5"/>
    <x v="3587"/>
    <d v="2014-04-06T19:01:04"/>
    <x v="2"/>
    <x v="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x v="1"/>
    <x v="35"/>
    <n v="0"/>
    <n v="5"/>
    <x v="3588"/>
    <d v="2016-08-05T00:10:33"/>
    <x v="1"/>
    <x v="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x v="6"/>
    <x v="11"/>
    <n v="0"/>
    <n v="5"/>
    <x v="3589"/>
    <d v="2015-05-15T19:14:28"/>
    <x v="4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x v="6"/>
    <x v="11"/>
    <n v="0"/>
    <n v="5"/>
    <x v="3590"/>
    <d v="2014-07-19T09:21:30"/>
    <x v="2"/>
    <x v="1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x v="6"/>
    <x v="11"/>
    <n v="0"/>
    <n v="5"/>
    <x v="3591"/>
    <d v="2014-08-26T16:28:00"/>
    <x v="2"/>
    <x v="3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x v="6"/>
    <x v="11"/>
    <n v="0"/>
    <n v="5"/>
    <x v="3592"/>
    <d v="2016-06-01T23:38:29"/>
    <x v="1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x v="3"/>
    <x v="18"/>
    <n v="1"/>
    <n v="5"/>
    <x v="3593"/>
    <d v="2014-08-14T23:27:00"/>
    <x v="2"/>
    <x v="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x v="2"/>
    <x v="34"/>
    <n v="1"/>
    <n v="5"/>
    <x v="3594"/>
    <d v="2015-12-19T10:46:30"/>
    <x v="4"/>
    <x v="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x v="4"/>
    <x v="29"/>
    <n v="1"/>
    <n v="1"/>
    <x v="3595"/>
    <d v="2015-03-16T17:28:00"/>
    <x v="4"/>
    <x v="0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x v="7"/>
    <x v="37"/>
    <n v="1"/>
    <n v="5"/>
    <x v="3596"/>
    <d v="2011-09-11T13:18:00"/>
    <x v="6"/>
    <x v="0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x v="0"/>
    <x v="26"/>
    <n v="1"/>
    <n v="5"/>
    <x v="3597"/>
    <d v="2015-11-29T01:49:04"/>
    <x v="4"/>
    <x v="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x v="6"/>
    <x v="11"/>
    <n v="1"/>
    <n v="5"/>
    <x v="3598"/>
    <d v="2016-04-23T10:16:40"/>
    <x v="1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x v="3"/>
    <x v="28"/>
    <n v="0"/>
    <n v="2"/>
    <x v="3599"/>
    <d v="2016-11-06T09:49:07"/>
    <x v="1"/>
    <x v="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x v="4"/>
    <x v="29"/>
    <n v="0"/>
    <n v="1.33"/>
    <x v="3600"/>
    <d v="2015-03-01T08:08:41"/>
    <x v="4"/>
    <x v="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x v="0"/>
    <x v="26"/>
    <n v="0"/>
    <n v="4"/>
    <x v="3601"/>
    <d v="2015-06-06T10:47:00"/>
    <x v="4"/>
    <x v="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x v="6"/>
    <x v="11"/>
    <n v="0"/>
    <n v="2"/>
    <x v="3602"/>
    <d v="2014-08-21T18:35:11"/>
    <x v="2"/>
    <x v="27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x v="6"/>
    <x v="19"/>
    <n v="0"/>
    <n v="1.5"/>
    <x v="3603"/>
    <d v="2014-09-27T21:17:20"/>
    <x v="2"/>
    <x v="0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x v="5"/>
    <x v="23"/>
    <n v="0"/>
    <n v="1"/>
    <x v="3604"/>
    <d v="2013-09-13T17:56:20"/>
    <x v="0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x v="6"/>
    <x v="11"/>
    <n v="0"/>
    <n v="3"/>
    <x v="3605"/>
    <d v="2015-05-13T20:45:12"/>
    <x v="4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x v="2"/>
    <x v="34"/>
    <n v="0"/>
    <n v="1"/>
    <x v="3606"/>
    <d v="2015-02-28T20:17:35"/>
    <x v="4"/>
    <x v="0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x v="6"/>
    <x v="9"/>
    <n v="0"/>
    <n v="1"/>
    <x v="3607"/>
    <d v="2016-05-20T08:59:00"/>
    <x v="1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x v="0"/>
    <x v="1"/>
    <n v="0"/>
    <n v="1"/>
    <x v="3608"/>
    <d v="2016-10-02T18:04:46"/>
    <x v="1"/>
    <x v="0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x v="6"/>
    <x v="11"/>
    <n v="0"/>
    <n v="1.5"/>
    <x v="3609"/>
    <d v="2015-04-15T05:04:00"/>
    <x v="4"/>
    <x v="37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x v="0"/>
    <x v="26"/>
    <n v="0"/>
    <n v="1.5"/>
    <x v="3610"/>
    <d v="2015-02-26T08:41:33"/>
    <x v="4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x v="5"/>
    <x v="10"/>
    <n v="0"/>
    <n v="1"/>
    <x v="3611"/>
    <d v="2016-03-06T23:55:31"/>
    <x v="1"/>
    <x v="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x v="6"/>
    <x v="11"/>
    <n v="0"/>
    <n v="1"/>
    <x v="3612"/>
    <d v="2016-01-08T06:34:00"/>
    <x v="4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x v="6"/>
    <x v="11"/>
    <n v="2"/>
    <n v="1.5"/>
    <x v="3613"/>
    <d v="2015-11-14T23:00:00"/>
    <x v="4"/>
    <x v="2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x v="1"/>
    <x v="31"/>
    <n v="3"/>
    <n v="1"/>
    <x v="3614"/>
    <d v="2016-06-28T16:01:26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x v="6"/>
    <x v="19"/>
    <n v="0"/>
    <n v="1"/>
    <x v="3615"/>
    <d v="2016-05-05T17:00:00"/>
    <x v="1"/>
    <x v="0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x v="4"/>
    <x v="29"/>
    <n v="0"/>
    <n v="1"/>
    <x v="3616"/>
    <d v="2016-06-28T02:23:33"/>
    <x v="1"/>
    <x v="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x v="5"/>
    <x v="23"/>
    <n v="0"/>
    <n v="1"/>
    <x v="3617"/>
    <d v="2015-05-21T08:02:55"/>
    <x v="4"/>
    <x v="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x v="6"/>
    <x v="11"/>
    <n v="0"/>
    <n v="2"/>
    <x v="3618"/>
    <d v="2016-02-16T18:33:07"/>
    <x v="1"/>
    <x v="26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x v="0"/>
    <x v="26"/>
    <n v="0"/>
    <n v="2"/>
    <x v="3619"/>
    <d v="2015-04-12T02:12:42"/>
    <x v="4"/>
    <x v="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x v="1"/>
    <x v="31"/>
    <n v="0"/>
    <n v="1"/>
    <x v="3620"/>
    <d v="2014-11-19T00:00:59"/>
    <x v="2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x v="4"/>
    <x v="29"/>
    <n v="0"/>
    <n v="1"/>
    <x v="3621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x v="6"/>
    <x v="9"/>
    <n v="0"/>
    <n v="1"/>
    <x v="3622"/>
    <d v="2016-10-30T01:46:00"/>
    <x v="1"/>
    <x v="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x v="6"/>
    <x v="11"/>
    <n v="0"/>
    <n v="1"/>
    <x v="3623"/>
    <d v="2014-09-06T22:08:59"/>
    <x v="2"/>
    <x v="27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x v="0"/>
    <x v="26"/>
    <n v="0"/>
    <n v="2"/>
    <x v="3624"/>
    <d v="2016-02-07T16:58:00"/>
    <x v="1"/>
    <x v="0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x v="6"/>
    <x v="11"/>
    <n v="0"/>
    <n v="1"/>
    <x v="3625"/>
    <d v="2016-05-14T21:03:57"/>
    <x v="1"/>
    <x v="27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x v="6"/>
    <x v="9"/>
    <n v="0"/>
    <n v="1"/>
    <x v="3626"/>
    <d v="2016-08-15T12:44:52"/>
    <x v="1"/>
    <x v="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x v="2"/>
    <x v="36"/>
    <n v="0"/>
    <n v="1"/>
    <x v="3627"/>
    <d v="2015-02-18T03:26:31"/>
    <x v="4"/>
    <x v="0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x v="1"/>
    <x v="39"/>
    <n v="0"/>
    <n v="1"/>
    <x v="3628"/>
    <d v="2014-06-05T19:49:50"/>
    <x v="2"/>
    <x v="0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x v="1"/>
    <x v="35"/>
    <n v="0"/>
    <n v="2"/>
    <x v="3629"/>
    <d v="2014-04-30T16:51:20"/>
    <x v="2"/>
    <x v="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x v="3"/>
    <x v="18"/>
    <n v="1"/>
    <n v="1"/>
    <x v="3630"/>
    <d v="2014-01-28T15:10:27"/>
    <x v="2"/>
    <x v="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x v="3"/>
    <x v="18"/>
    <n v="2"/>
    <n v="1"/>
    <x v="3631"/>
    <d v="2015-04-02T16:36:22"/>
    <x v="4"/>
    <x v="0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x v="0"/>
    <x v="26"/>
    <n v="0"/>
    <n v="1"/>
    <x v="3632"/>
    <d v="2014-11-25T16:36:30"/>
    <x v="2"/>
    <x v="0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x v="0"/>
    <x v="26"/>
    <n v="0"/>
    <n v="1"/>
    <x v="3633"/>
    <d v="2014-10-13T13:59:55"/>
    <x v="2"/>
    <x v="0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x v="0"/>
    <x v="26"/>
    <n v="0"/>
    <n v="1"/>
    <x v="3634"/>
    <d v="2016-05-03T16:41:56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x v="6"/>
    <x v="11"/>
    <n v="0"/>
    <n v="1"/>
    <x v="3635"/>
    <d v="2016-05-03T18:49:02"/>
    <x v="1"/>
    <x v="27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x v="0"/>
    <x v="1"/>
    <n v="0"/>
    <n v="1"/>
    <x v="3636"/>
    <d v="2014-07-25T22:15:02"/>
    <x v="2"/>
    <x v="0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x v="1"/>
    <x v="31"/>
    <n v="0"/>
    <n v="1"/>
    <x v="3637"/>
    <d v="2016-02-20T04:06:37"/>
    <x v="1"/>
    <x v="0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x v="4"/>
    <x v="29"/>
    <n v="0"/>
    <n v="1"/>
    <x v="3638"/>
    <d v="2016-10-29T23:43:54"/>
    <x v="1"/>
    <x v="0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x v="0"/>
    <x v="26"/>
    <n v="0"/>
    <n v="1"/>
    <x v="3639"/>
    <d v="2015-03-28T10:19:12"/>
    <x v="4"/>
    <x v="0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x v="4"/>
    <x v="29"/>
    <n v="0"/>
    <n v="1"/>
    <x v="3640"/>
    <d v="2014-08-07T23:13:48"/>
    <x v="2"/>
    <x v="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x v="0"/>
    <x v="1"/>
    <n v="0"/>
    <n v="1"/>
    <x v="3641"/>
    <d v="2016-02-28T23:05:09"/>
    <x v="1"/>
    <x v="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x v="5"/>
    <x v="23"/>
    <n v="0"/>
    <n v="1"/>
    <x v="3642"/>
    <d v="2014-02-10T22:21:14"/>
    <x v="0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x v="5"/>
    <x v="10"/>
    <n v="0"/>
    <n v="1"/>
    <x v="3643"/>
    <d v="2016-08-12T04:20:14"/>
    <x v="1"/>
    <x v="0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x v="4"/>
    <x v="29"/>
    <n v="0"/>
    <n v="1"/>
    <x v="3644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x v="6"/>
    <x v="19"/>
    <n v="0"/>
    <n v="1"/>
    <x v="3645"/>
    <d v="2016-04-30T05:34:00"/>
    <x v="1"/>
    <x v="0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x v="4"/>
    <x v="29"/>
    <n v="0"/>
    <n v="1"/>
    <x v="3646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x v="4"/>
    <x v="29"/>
    <n v="0"/>
    <n v="1"/>
    <x v="3647"/>
    <d v="2016-07-30T23:04:5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x v="4"/>
    <x v="29"/>
    <n v="0"/>
    <n v="1"/>
    <x v="3648"/>
    <d v="2014-09-26T03:22:19"/>
    <x v="2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x v="6"/>
    <x v="11"/>
    <n v="0"/>
    <n v="1"/>
    <x v="3649"/>
    <d v="2015-06-12T20:11:27"/>
    <x v="4"/>
    <x v="27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x v="3"/>
    <x v="28"/>
    <n v="0"/>
    <n v="1"/>
    <x v="3650"/>
    <d v="2014-11-29T04:33:00"/>
    <x v="2"/>
    <x v="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x v="6"/>
    <x v="11"/>
    <n v="0"/>
    <n v="1"/>
    <x v="3651"/>
    <d v="2015-03-14T20:46:34"/>
    <x v="4"/>
    <x v="27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x v="6"/>
    <x v="9"/>
    <n v="0"/>
    <n v="1"/>
    <x v="3652"/>
    <d v="2015-03-01T23:02:35"/>
    <x v="4"/>
    <x v="0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x v="6"/>
    <x v="19"/>
    <n v="0"/>
    <n v="1"/>
    <x v="3653"/>
    <d v="2016-10-07T15:11:00"/>
    <x v="1"/>
    <x v="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x v="6"/>
    <x v="19"/>
    <n v="0"/>
    <n v="1"/>
    <x v="3654"/>
    <d v="2017-01-14T00:42:36"/>
    <x v="1"/>
    <x v="0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x v="6"/>
    <x v="9"/>
    <n v="0"/>
    <n v="1"/>
    <x v="3655"/>
    <d v="2015-01-09T22:59:50"/>
    <x v="2"/>
    <x v="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x v="0"/>
    <x v="26"/>
    <n v="0"/>
    <n v="1"/>
    <x v="3656"/>
    <d v="2016-03-12T22:37:55"/>
    <x v="1"/>
    <x v="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x v="7"/>
    <x v="14"/>
    <n v="0"/>
    <n v="1"/>
    <x v="3657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x v="0"/>
    <x v="26"/>
    <n v="0"/>
    <n v="1"/>
    <x v="3658"/>
    <d v="2015-02-04T19:36:46"/>
    <x v="4"/>
    <x v="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x v="1"/>
    <x v="35"/>
    <n v="0"/>
    <n v="1"/>
    <x v="3659"/>
    <d v="2013-07-31T19:43:00"/>
    <x v="0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x v="6"/>
    <x v="11"/>
    <n v="0"/>
    <n v="1"/>
    <x v="3660"/>
    <d v="2015-04-25T04:35:00"/>
    <x v="4"/>
    <x v="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x v="1"/>
    <x v="31"/>
    <n v="0"/>
    <n v="1"/>
    <x v="3661"/>
    <d v="2016-05-26T17:57:43"/>
    <x v="1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x v="5"/>
    <x v="10"/>
    <n v="0"/>
    <n v="1"/>
    <x v="3662"/>
    <d v="2015-03-06T15:22:29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x v="6"/>
    <x v="11"/>
    <n v="0"/>
    <n v="1"/>
    <x v="3663"/>
    <d v="2016-03-16T03:02:44"/>
    <x v="1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x v="0"/>
    <x v="26"/>
    <n v="0"/>
    <n v="1"/>
    <x v="3664"/>
    <d v="2015-03-19T21:31:27"/>
    <x v="4"/>
    <x v="0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x v="0"/>
    <x v="26"/>
    <n v="0"/>
    <n v="1"/>
    <x v="3665"/>
    <d v="2015-07-08T14:44:59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x v="2"/>
    <x v="34"/>
    <n v="0"/>
    <n v="1"/>
    <x v="3666"/>
    <d v="2014-12-13T22:49:25"/>
    <x v="2"/>
    <x v="0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x v="6"/>
    <x v="11"/>
    <n v="0"/>
    <n v="1"/>
    <x v="3667"/>
    <d v="2016-09-12T16:59:00"/>
    <x v="1"/>
    <x v="37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x v="6"/>
    <x v="11"/>
    <n v="0"/>
    <n v="1"/>
    <x v="3668"/>
    <d v="2015-07-19T18:44:23"/>
    <x v="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x v="5"/>
    <x v="10"/>
    <n v="0"/>
    <n v="1"/>
    <x v="3669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x v="1"/>
    <x v="31"/>
    <n v="0"/>
    <n v="1"/>
    <x v="3670"/>
    <d v="2016-06-03T07:38:40"/>
    <x v="1"/>
    <x v="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x v="4"/>
    <x v="29"/>
    <n v="0"/>
    <n v="1"/>
    <x v="3671"/>
    <d v="2015-02-21T16:29:56"/>
    <x v="4"/>
    <x v="0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x v="0"/>
    <x v="26"/>
    <n v="0"/>
    <n v="1"/>
    <x v="3672"/>
    <d v="2016-07-14T16:25:33"/>
    <x v="1"/>
    <x v="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x v="0"/>
    <x v="26"/>
    <n v="0"/>
    <n v="1"/>
    <x v="3673"/>
    <d v="2015-02-26T22:17:09"/>
    <x v="4"/>
    <x v="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x v="3"/>
    <x v="18"/>
    <n v="0"/>
    <n v="1"/>
    <x v="3674"/>
    <d v="2016-02-11T16:18:30"/>
    <x v="1"/>
    <x v="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x v="6"/>
    <x v="11"/>
    <n v="0"/>
    <n v="1"/>
    <x v="3675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x v="6"/>
    <x v="11"/>
    <n v="0"/>
    <n v="1"/>
    <x v="3676"/>
    <d v="2014-08-21T04:49:49"/>
    <x v="2"/>
    <x v="1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x v="7"/>
    <x v="14"/>
    <n v="0"/>
    <n v="1"/>
    <x v="3677"/>
    <d v="2015-05-08T00:52:36"/>
    <x v="4"/>
    <x v="0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x v="4"/>
    <x v="29"/>
    <n v="0"/>
    <n v="1"/>
    <x v="3678"/>
    <d v="2016-05-27T22:04:00"/>
    <x v="1"/>
    <x v="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x v="5"/>
    <x v="23"/>
    <n v="0"/>
    <n v="1"/>
    <x v="3679"/>
    <d v="2017-02-17T07:53:49"/>
    <x v="5"/>
    <x v="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x v="5"/>
    <x v="21"/>
    <n v="0"/>
    <n v="1"/>
    <x v="3680"/>
    <d v="2015-04-18T10:16:00"/>
    <x v="4"/>
    <x v="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x v="0"/>
    <x v="26"/>
    <n v="0"/>
    <n v="1"/>
    <x v="3681"/>
    <d v="2016-09-22T21:47:47"/>
    <x v="1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x v="2"/>
    <x v="38"/>
    <n v="0"/>
    <n v="1"/>
    <x v="3682"/>
    <d v="2015-03-02T21:16:00"/>
    <x v="4"/>
    <x v="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x v="7"/>
    <x v="14"/>
    <n v="0"/>
    <n v="1"/>
    <x v="3683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x v="6"/>
    <x v="19"/>
    <n v="0"/>
    <n v="1"/>
    <x v="3684"/>
    <d v="2014-11-29T21:19:50"/>
    <x v="2"/>
    <x v="0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x v="7"/>
    <x v="14"/>
    <n v="0"/>
    <n v="1"/>
    <x v="3685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x v="0"/>
    <x v="1"/>
    <n v="0"/>
    <n v="1"/>
    <x v="3686"/>
    <d v="2016-10-26T19:20:04"/>
    <x v="1"/>
    <x v="0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x v="3"/>
    <x v="18"/>
    <n v="0"/>
    <n v="1"/>
    <x v="3687"/>
    <d v="2016-01-08T04:53:10"/>
    <x v="4"/>
    <x v="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x v="6"/>
    <x v="11"/>
    <n v="0"/>
    <n v="1"/>
    <x v="3688"/>
    <d v="2014-06-25T21:00:00"/>
    <x v="2"/>
    <x v="4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x v="6"/>
    <x v="11"/>
    <n v="0"/>
    <n v="1"/>
    <x v="3689"/>
    <d v="2016-02-28T00:00:00"/>
    <x v="1"/>
    <x v="3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x v="8"/>
    <x v="30"/>
    <n v="0"/>
    <n v="1"/>
    <x v="3690"/>
    <d v="2014-11-05T20:38:35"/>
    <x v="2"/>
    <x v="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x v="2"/>
    <x v="36"/>
    <n v="0"/>
    <n v="1"/>
    <x v="3691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x v="6"/>
    <x v="11"/>
    <n v="0"/>
    <n v="1"/>
    <x v="3692"/>
    <d v="2014-10-23T15:16:31"/>
    <x v="2"/>
    <x v="1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x v="5"/>
    <x v="23"/>
    <n v="0"/>
    <n v="1"/>
    <x v="3693"/>
    <d v="2016-05-18T20:22:15"/>
    <x v="1"/>
    <x v="0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x v="3"/>
    <x v="28"/>
    <n v="0"/>
    <n v="1"/>
    <x v="3694"/>
    <d v="2014-08-07T15:35:17"/>
    <x v="2"/>
    <x v="0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x v="7"/>
    <x v="14"/>
    <n v="0"/>
    <n v="1"/>
    <x v="3695"/>
    <d v="2016-05-04T19:58:52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x v="0"/>
    <x v="26"/>
    <n v="0"/>
    <n v="1"/>
    <x v="3696"/>
    <d v="2016-06-24T17:27:49"/>
    <x v="1"/>
    <x v="0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x v="6"/>
    <x v="9"/>
    <n v="0"/>
    <n v="1"/>
    <x v="3697"/>
    <d v="2016-05-27T13:12:00"/>
    <x v="1"/>
    <x v="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x v="6"/>
    <x v="19"/>
    <n v="0"/>
    <n v="1"/>
    <x v="3698"/>
    <d v="2016-11-22T00:17:18"/>
    <x v="1"/>
    <x v="0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x v="2"/>
    <x v="34"/>
    <n v="0"/>
    <n v="1"/>
    <x v="3699"/>
    <d v="2015-07-26T16:00:58"/>
    <x v="4"/>
    <x v="0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x v="1"/>
    <x v="39"/>
    <n v="0"/>
    <n v="1"/>
    <x v="3700"/>
    <d v="2016-04-24T20:45:21"/>
    <x v="1"/>
    <x v="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x v="1"/>
    <x v="31"/>
    <n v="0"/>
    <n v="1"/>
    <x v="3701"/>
    <d v="2017-01-03T06:04:27"/>
    <x v="1"/>
    <x v="0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x v="4"/>
    <x v="29"/>
    <n v="0"/>
    <n v="1"/>
    <x v="3702"/>
    <d v="2015-03-11T16:23:56"/>
    <x v="4"/>
    <x v="0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x v="6"/>
    <x v="11"/>
    <n v="0"/>
    <n v="1"/>
    <x v="3703"/>
    <d v="2014-10-08T03:54:17"/>
    <x v="2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x v="5"/>
    <x v="21"/>
    <n v="0"/>
    <n v="0"/>
    <x v="3704"/>
    <d v="2016-10-10T10:21:47"/>
    <x v="1"/>
    <x v="0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x v="6"/>
    <x v="9"/>
    <n v="0"/>
    <n v="0"/>
    <x v="3705"/>
    <d v="2014-09-11T18:10:23"/>
    <x v="2"/>
    <x v="0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x v="1"/>
    <x v="31"/>
    <n v="0"/>
    <n v="0"/>
    <x v="3706"/>
    <d v="2014-11-30T23:45:00"/>
    <x v="2"/>
    <x v="0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x v="5"/>
    <x v="23"/>
    <n v="0"/>
    <n v="0"/>
    <x v="3707"/>
    <d v="2016-10-13T00:50:3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x v="5"/>
    <x v="10"/>
    <n v="0"/>
    <n v="0"/>
    <x v="3708"/>
    <d v="2015-07-10T05:38:46"/>
    <x v="4"/>
    <x v="0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x v="6"/>
    <x v="9"/>
    <n v="0"/>
    <n v="0"/>
    <x v="3709"/>
    <d v="2016-01-23T08:45:52"/>
    <x v="4"/>
    <x v="0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x v="5"/>
    <x v="10"/>
    <n v="0"/>
    <n v="0"/>
    <x v="3710"/>
    <d v="2015-10-01T00:00:00"/>
    <x v="4"/>
    <x v="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x v="5"/>
    <x v="10"/>
    <n v="0"/>
    <n v="0"/>
    <x v="3711"/>
    <d v="2015-07-10T16:05:32"/>
    <x v="4"/>
    <x v="0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x v="5"/>
    <x v="10"/>
    <n v="0"/>
    <n v="0"/>
    <x v="3712"/>
    <d v="2016-05-22T01:05:0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x v="5"/>
    <x v="10"/>
    <n v="0"/>
    <n v="0"/>
    <x v="3713"/>
    <d v="2016-01-02T23:00:51"/>
    <x v="4"/>
    <x v="0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x v="6"/>
    <x v="9"/>
    <n v="0"/>
    <n v="0"/>
    <x v="3714"/>
    <d v="2016-01-07T04:57:52"/>
    <x v="4"/>
    <x v="0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x v="6"/>
    <x v="9"/>
    <n v="0"/>
    <n v="0"/>
    <x v="3715"/>
    <d v="2014-08-13T18:49:08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x v="0"/>
    <x v="26"/>
    <n v="0"/>
    <n v="0"/>
    <x v="3716"/>
    <d v="2015-01-04T06:17:44"/>
    <x v="2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x v="5"/>
    <x v="10"/>
    <n v="0"/>
    <n v="0"/>
    <x v="3717"/>
    <d v="2015-11-26T23:55:45"/>
    <x v="4"/>
    <x v="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x v="0"/>
    <x v="1"/>
    <n v="0"/>
    <n v="0"/>
    <x v="3718"/>
    <d v="2015-08-03T16:09:30"/>
    <x v="4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x v="7"/>
    <x v="37"/>
    <n v="0"/>
    <n v="0"/>
    <x v="3719"/>
    <d v="2011-02-24T23:20:30"/>
    <x v="6"/>
    <x v="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x v="0"/>
    <x v="4"/>
    <n v="0"/>
    <n v="0"/>
    <x v="3720"/>
    <d v="2016-07-15T06:57:0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x v="0"/>
    <x v="26"/>
    <n v="0"/>
    <n v="0"/>
    <x v="3721"/>
    <d v="2015-08-11T18:37:08"/>
    <x v="4"/>
    <x v="0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x v="6"/>
    <x v="19"/>
    <n v="0"/>
    <n v="0"/>
    <x v="3722"/>
    <d v="2016-05-09T22:49:51"/>
    <x v="1"/>
    <x v="0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x v="5"/>
    <x v="10"/>
    <n v="0"/>
    <n v="0"/>
    <x v="3723"/>
    <d v="2016-09-29T21:52:52"/>
    <x v="1"/>
    <x v="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x v="7"/>
    <x v="14"/>
    <n v="0"/>
    <n v="0"/>
    <x v="3724"/>
    <d v="2017-04-01T00:40:11"/>
    <x v="5"/>
    <x v="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x v="3"/>
    <x v="28"/>
    <n v="0"/>
    <n v="0"/>
    <x v="3725"/>
    <d v="2015-01-26T07:12:21"/>
    <x v="2"/>
    <x v="0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x v="5"/>
    <x v="21"/>
    <n v="0"/>
    <n v="0"/>
    <x v="3726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x v="1"/>
    <x v="31"/>
    <n v="0"/>
    <n v="0"/>
    <x v="3727"/>
    <d v="2015-05-22T05:25:00"/>
    <x v="4"/>
    <x v="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x v="2"/>
    <x v="36"/>
    <n v="0"/>
    <n v="0"/>
    <x v="3728"/>
    <d v="2016-12-04T15:04:47"/>
    <x v="1"/>
    <x v="0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x v="4"/>
    <x v="40"/>
    <n v="0"/>
    <n v="0"/>
    <x v="3729"/>
    <d v="2017-02-26T00:09:49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x v="0"/>
    <x v="26"/>
    <n v="0"/>
    <n v="0"/>
    <x v="3730"/>
    <d v="2015-12-29T00:16:40"/>
    <x v="4"/>
    <x v="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x v="5"/>
    <x v="10"/>
    <n v="0"/>
    <n v="0"/>
    <x v="3731"/>
    <d v="2016-01-05T00:00:00"/>
    <x v="4"/>
    <x v="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x v="6"/>
    <x v="11"/>
    <n v="0"/>
    <n v="0"/>
    <x v="3732"/>
    <d v="2015-07-16T17:51:19"/>
    <x v="4"/>
    <x v="1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x v="6"/>
    <x v="19"/>
    <n v="0"/>
    <n v="0"/>
    <x v="3733"/>
    <d v="2015-09-14T16:40:29"/>
    <x v="4"/>
    <x v="0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x v="2"/>
    <x v="36"/>
    <n v="0"/>
    <n v="0"/>
    <x v="3734"/>
    <d v="2014-07-10T19:40:11"/>
    <x v="2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x v="1"/>
    <x v="31"/>
    <n v="0"/>
    <n v="0"/>
    <x v="3735"/>
    <d v="2015-06-14T13:00:55"/>
    <x v="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x v="7"/>
    <x v="14"/>
    <n v="0"/>
    <n v="0"/>
    <x v="3736"/>
    <d v="2017-03-26T03:33:00"/>
    <x v="5"/>
    <x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x v="0"/>
    <x v="26"/>
    <n v="0"/>
    <n v="0"/>
    <x v="3737"/>
    <d v="2015-01-02T21:14:16"/>
    <x v="2"/>
    <x v="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x v="0"/>
    <x v="26"/>
    <n v="0"/>
    <n v="0"/>
    <x v="3738"/>
    <d v="2015-08-26T00:18:50"/>
    <x v="4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x v="5"/>
    <x v="23"/>
    <n v="0"/>
    <n v="0"/>
    <x v="3739"/>
    <d v="2011-08-10T03:02:21"/>
    <x v="6"/>
    <x v="0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x v="0"/>
    <x v="26"/>
    <n v="0"/>
    <n v="0"/>
    <x v="3740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x v="0"/>
    <x v="26"/>
    <n v="0"/>
    <n v="0"/>
    <x v="3741"/>
    <d v="2017-02-25T23:04:00"/>
    <x v="5"/>
    <x v="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x v="0"/>
    <x v="1"/>
    <n v="0"/>
    <n v="0"/>
    <x v="3742"/>
    <d v="2016-12-14T18:39:00"/>
    <x v="1"/>
    <x v="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x v="7"/>
    <x v="33"/>
    <n v="0"/>
    <n v="0"/>
    <x v="3743"/>
    <d v="2014-01-24T00:07:25"/>
    <x v="2"/>
    <x v="0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x v="4"/>
    <x v="40"/>
    <n v="0"/>
    <n v="0"/>
    <x v="3744"/>
    <d v="2016-02-01T10:43:33"/>
    <x v="1"/>
    <x v="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x v="4"/>
    <x v="40"/>
    <n v="0"/>
    <n v="0"/>
    <x v="3745"/>
    <d v="2016-10-15T19:21:00"/>
    <x v="1"/>
    <x v="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x v="4"/>
    <x v="29"/>
    <n v="0"/>
    <n v="0"/>
    <x v="3746"/>
    <d v="2015-10-13T12:41:29"/>
    <x v="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x v="1"/>
    <x v="39"/>
    <n v="0"/>
    <n v="0"/>
    <x v="3747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x v="6"/>
    <x v="9"/>
    <n v="0"/>
    <n v="0"/>
    <x v="3748"/>
    <d v="2015-03-01T20:33:49"/>
    <x v="4"/>
    <x v="0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x v="6"/>
    <x v="19"/>
    <n v="0"/>
    <n v="0"/>
    <x v="3749"/>
    <d v="2015-12-13T20:59:56"/>
    <x v="4"/>
    <x v="0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x v="5"/>
    <x v="10"/>
    <n v="0"/>
    <n v="0"/>
    <x v="3750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x v="4"/>
    <x v="29"/>
    <n v="0"/>
    <n v="0"/>
    <x v="3751"/>
    <d v="2015-01-12T02:36:34"/>
    <x v="2"/>
    <x v="0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x v="0"/>
    <x v="26"/>
    <n v="0"/>
    <n v="0"/>
    <x v="3752"/>
    <d v="2016-01-19T13:27:17"/>
    <x v="4"/>
    <x v="0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x v="6"/>
    <x v="9"/>
    <n v="0"/>
    <n v="0"/>
    <x v="3753"/>
    <d v="2016-05-08T17:41:57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x v="0"/>
    <x v="26"/>
    <n v="0"/>
    <n v="0"/>
    <x v="3754"/>
    <d v="2015-05-28T00:13:17"/>
    <x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x v="6"/>
    <x v="9"/>
    <n v="0"/>
    <n v="0"/>
    <x v="3755"/>
    <d v="2014-09-21T15:10:50"/>
    <x v="2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x v="6"/>
    <x v="11"/>
    <n v="0"/>
    <n v="0"/>
    <x v="3756"/>
    <d v="2016-06-04T17:19:57"/>
    <x v="1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x v="5"/>
    <x v="21"/>
    <n v="0"/>
    <n v="0"/>
    <x v="3757"/>
    <d v="2016-05-31T17:31:00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x v="0"/>
    <x v="26"/>
    <n v="0"/>
    <n v="0"/>
    <x v="3758"/>
    <d v="2015-06-18T19:03:35"/>
    <x v="4"/>
    <x v="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x v="5"/>
    <x v="21"/>
    <n v="0"/>
    <n v="0"/>
    <x v="3759"/>
    <d v="2015-10-12T13:46:33"/>
    <x v="4"/>
    <x v="0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x v="5"/>
    <x v="10"/>
    <n v="0"/>
    <n v="0"/>
    <x v="3760"/>
    <d v="2014-12-16T08:52:47"/>
    <x v="2"/>
    <x v="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x v="5"/>
    <x v="10"/>
    <n v="0"/>
    <n v="0"/>
    <x v="3761"/>
    <d v="2015-03-28T19:06:04"/>
    <x v="4"/>
    <x v="0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x v="5"/>
    <x v="23"/>
    <n v="0"/>
    <n v="0"/>
    <x v="3762"/>
    <d v="2016-12-25T15:16:34"/>
    <x v="1"/>
    <x v="0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x v="0"/>
    <x v="26"/>
    <n v="0"/>
    <n v="0"/>
    <x v="3763"/>
    <d v="2016-12-18T09:20:15"/>
    <x v="1"/>
    <x v="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x v="7"/>
    <x v="37"/>
    <n v="0"/>
    <n v="0"/>
    <x v="3764"/>
    <d v="2015-02-02T18:55:42"/>
    <x v="4"/>
    <x v="0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x v="1"/>
    <x v="31"/>
    <n v="0"/>
    <n v="0"/>
    <x v="3765"/>
    <d v="2015-11-21T23:13:39"/>
    <x v="4"/>
    <x v="0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x v="0"/>
    <x v="26"/>
    <n v="0"/>
    <n v="0"/>
    <x v="3766"/>
    <d v="2017-01-03T20:12:50"/>
    <x v="1"/>
    <x v="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x v="0"/>
    <x v="26"/>
    <n v="0"/>
    <n v="0"/>
    <x v="3767"/>
    <d v="2016-04-14T06:26:04"/>
    <x v="1"/>
    <x v="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x v="6"/>
    <x v="11"/>
    <n v="0"/>
    <n v="0"/>
    <x v="3768"/>
    <d v="2015-04-03T22:40:15"/>
    <x v="4"/>
    <x v="27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x v="6"/>
    <x v="9"/>
    <n v="0"/>
    <n v="0"/>
    <x v="3769"/>
    <d v="2015-05-24T03:21:00"/>
    <x v="4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x v="6"/>
    <x v="9"/>
    <n v="0"/>
    <n v="0"/>
    <x v="3770"/>
    <d v="2016-04-03T14:36:51"/>
    <x v="1"/>
    <x v="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x v="0"/>
    <x v="26"/>
    <n v="0"/>
    <n v="0"/>
    <x v="3771"/>
    <d v="2016-01-09T14:48:16"/>
    <x v="4"/>
    <x v="0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x v="4"/>
    <x v="40"/>
    <n v="0"/>
    <n v="0"/>
    <x v="3772"/>
    <d v="2015-05-11T01:45:04"/>
    <x v="4"/>
    <x v="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x v="8"/>
    <x v="30"/>
    <n v="0"/>
    <n v="0"/>
    <x v="377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x v="3"/>
    <x v="28"/>
    <n v="0"/>
    <n v="0"/>
    <x v="3774"/>
    <d v="2015-12-24T21:47:48"/>
    <x v="4"/>
    <x v="0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x v="1"/>
    <x v="31"/>
    <n v="0"/>
    <n v="0"/>
    <x v="3775"/>
    <d v="2015-07-20T18:43:48"/>
    <x v="4"/>
    <x v="0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x v="4"/>
    <x v="29"/>
    <n v="0"/>
    <n v="0"/>
    <x v="3776"/>
    <d v="2014-08-01T00:58:19"/>
    <x v="2"/>
    <x v="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x v="1"/>
    <x v="31"/>
    <n v="0"/>
    <n v="0"/>
    <x v="3777"/>
    <d v="2015-12-02T17:25:00"/>
    <x v="4"/>
    <x v="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x v="4"/>
    <x v="40"/>
    <n v="0"/>
    <n v="0"/>
    <x v="3778"/>
    <d v="2014-11-15T01:22:14"/>
    <x v="2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x v="4"/>
    <x v="29"/>
    <n v="0"/>
    <n v="0"/>
    <x v="3779"/>
    <d v="2014-08-21T23:32:28"/>
    <x v="2"/>
    <x v="0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x v="0"/>
    <x v="26"/>
    <n v="0"/>
    <n v="0"/>
    <x v="3780"/>
    <d v="2017-01-10T08:57:00"/>
    <x v="1"/>
    <x v="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x v="5"/>
    <x v="23"/>
    <n v="0"/>
    <n v="0"/>
    <x v="3781"/>
    <d v="2015-05-20T17:25:38"/>
    <x v="4"/>
    <x v="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x v="1"/>
    <x v="32"/>
    <n v="0"/>
    <n v="0"/>
    <x v="3782"/>
    <d v="2013-05-25T16:18:34"/>
    <x v="0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x v="0"/>
    <x v="26"/>
    <n v="0"/>
    <n v="0"/>
    <x v="3783"/>
    <d v="2015-10-05T00:23:36"/>
    <x v="4"/>
    <x v="0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x v="0"/>
    <x v="26"/>
    <n v="0"/>
    <n v="0"/>
    <x v="3784"/>
    <d v="2015-01-10T20:07:04"/>
    <x v="2"/>
    <x v="0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x v="4"/>
    <x v="29"/>
    <n v="0"/>
    <n v="0"/>
    <x v="3785"/>
    <d v="2015-04-13T02:51:57"/>
    <x v="4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x v="4"/>
    <x v="29"/>
    <n v="0"/>
    <n v="0"/>
    <x v="3786"/>
    <d v="2014-09-30T23:23:43"/>
    <x v="2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x v="6"/>
    <x v="11"/>
    <n v="0"/>
    <n v="0"/>
    <x v="3787"/>
    <d v="2014-10-18T04:59:00"/>
    <x v="2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x v="6"/>
    <x v="19"/>
    <n v="0"/>
    <n v="0"/>
    <x v="3788"/>
    <d v="2016-09-03T10:00:00"/>
    <x v="1"/>
    <x v="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x v="6"/>
    <x v="19"/>
    <n v="0"/>
    <n v="0"/>
    <x v="3789"/>
    <d v="2016-01-31T23:03:00"/>
    <x v="1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x v="6"/>
    <x v="11"/>
    <n v="0"/>
    <n v="0"/>
    <x v="3790"/>
    <d v="2014-09-07T07:48:43"/>
    <x v="2"/>
    <x v="27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x v="5"/>
    <x v="10"/>
    <n v="0"/>
    <n v="0"/>
    <x v="3791"/>
    <d v="2015-07-09T21:27:21"/>
    <x v="4"/>
    <x v="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x v="0"/>
    <x v="26"/>
    <n v="0"/>
    <n v="0"/>
    <x v="3792"/>
    <d v="2015-10-17T14:52:58"/>
    <x v="4"/>
    <x v="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x v="5"/>
    <x v="10"/>
    <n v="0"/>
    <n v="0"/>
    <x v="3793"/>
    <d v="2016-12-30T09:00:00"/>
    <x v="1"/>
    <x v="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x v="5"/>
    <x v="10"/>
    <n v="0"/>
    <n v="0"/>
    <x v="3794"/>
    <d v="2015-07-10T22:08:55"/>
    <x v="4"/>
    <x v="0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x v="0"/>
    <x v="26"/>
    <n v="0"/>
    <n v="0"/>
    <x v="3795"/>
    <d v="2015-07-10T18:50:49"/>
    <x v="4"/>
    <x v="0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x v="0"/>
    <x v="26"/>
    <n v="0"/>
    <n v="0"/>
    <x v="3796"/>
    <d v="2017-03-26T20:29:37"/>
    <x v="5"/>
    <x v="0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x v="3"/>
    <x v="18"/>
    <n v="0"/>
    <n v="0"/>
    <x v="3797"/>
    <d v="2011-10-28T20:56:40"/>
    <x v="6"/>
    <x v="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x v="4"/>
    <x v="29"/>
    <n v="0"/>
    <n v="0"/>
    <x v="3798"/>
    <d v="2014-10-19T23:19:43"/>
    <x v="2"/>
    <x v="0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x v="4"/>
    <x v="29"/>
    <n v="0"/>
    <n v="0"/>
    <x v="3799"/>
    <d v="2015-09-07T02:27:43"/>
    <x v="4"/>
    <x v="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x v="7"/>
    <x v="37"/>
    <n v="0"/>
    <n v="0"/>
    <x v="3800"/>
    <d v="2012-08-24T06:47:45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x v="1"/>
    <x v="31"/>
    <n v="0"/>
    <n v="0"/>
    <x v="3801"/>
    <d v="2017-04-15T15:42:27"/>
    <x v="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x v="0"/>
    <x v="26"/>
    <n v="0"/>
    <n v="0"/>
    <x v="3802"/>
    <d v="2016-02-10T19:30:11"/>
    <x v="1"/>
    <x v="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x v="6"/>
    <x v="9"/>
    <n v="0"/>
    <n v="0"/>
    <x v="3803"/>
    <d v="2014-09-29T15:16:24"/>
    <x v="2"/>
    <x v="0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x v="6"/>
    <x v="11"/>
    <n v="0"/>
    <n v="0"/>
    <x v="3804"/>
    <d v="2017-03-27T23:58:54"/>
    <x v="5"/>
    <x v="31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x v="6"/>
    <x v="19"/>
    <n v="0"/>
    <n v="0"/>
    <x v="3805"/>
    <d v="2015-11-17T04:27:19"/>
    <x v="4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x v="6"/>
    <x v="11"/>
    <n v="0"/>
    <n v="0"/>
    <x v="3806"/>
    <d v="2014-07-14T15:37:44"/>
    <x v="2"/>
    <x v="27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x v="4"/>
    <x v="40"/>
    <n v="0"/>
    <n v="0"/>
    <x v="3807"/>
    <d v="2014-11-29T16:40:52"/>
    <x v="2"/>
    <x v="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x v="5"/>
    <x v="21"/>
    <n v="0"/>
    <n v="0"/>
    <x v="3808"/>
    <d v="2014-10-30T22:29:43"/>
    <x v="2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x v="5"/>
    <x v="23"/>
    <n v="0"/>
    <n v="0"/>
    <x v="3809"/>
    <d v="2014-01-25T17:09:51"/>
    <x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x v="5"/>
    <x v="23"/>
    <n v="0"/>
    <n v="0"/>
    <x v="3810"/>
    <d v="2014-08-16T18:25:12"/>
    <x v="2"/>
    <x v="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x v="0"/>
    <x v="26"/>
    <n v="0"/>
    <n v="0"/>
    <x v="3811"/>
    <d v="2015-11-25T16:49:25"/>
    <x v="4"/>
    <x v="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x v="7"/>
    <x v="33"/>
    <n v="0"/>
    <n v="0"/>
    <x v="3812"/>
    <d v="2012-05-14T19:44:55"/>
    <x v="3"/>
    <x v="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x v="2"/>
    <x v="38"/>
    <n v="0"/>
    <n v="0"/>
    <x v="3813"/>
    <d v="2015-08-02T06:03:10"/>
    <x v="4"/>
    <x v="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x v="4"/>
    <x v="29"/>
    <n v="0"/>
    <n v="0"/>
    <x v="3814"/>
    <d v="2015-08-08T04:04:52"/>
    <x v="4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x v="4"/>
    <x v="40"/>
    <n v="0"/>
    <n v="0"/>
    <x v="3815"/>
    <d v="2014-08-14T22:50:34"/>
    <x v="2"/>
    <x v="0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x v="4"/>
    <x v="29"/>
    <n v="0"/>
    <n v="0"/>
    <x v="3816"/>
    <d v="2015-07-30T03:20:51"/>
    <x v="4"/>
    <x v="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x v="6"/>
    <x v="11"/>
    <n v="0"/>
    <n v="0"/>
    <x v="3817"/>
    <d v="2015-12-17T22:05:50"/>
    <x v="4"/>
    <x v="1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x v="6"/>
    <x v="11"/>
    <n v="0"/>
    <n v="0"/>
    <x v="3818"/>
    <d v="2016-12-01T07:18:40"/>
    <x v="1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x v="6"/>
    <x v="11"/>
    <n v="0"/>
    <n v="0"/>
    <x v="3819"/>
    <d v="2015-12-14T00:36:10"/>
    <x v="4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x v="6"/>
    <x v="11"/>
    <n v="0"/>
    <n v="0"/>
    <x v="3820"/>
    <d v="2016-12-26T19:18:51"/>
    <x v="1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x v="1"/>
    <x v="39"/>
    <n v="0"/>
    <n v="0"/>
    <x v="3821"/>
    <d v="2013-02-01T17:00:00"/>
    <x v="3"/>
    <x v="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x v="4"/>
    <x v="29"/>
    <n v="0"/>
    <n v="0"/>
    <x v="3822"/>
    <d v="2015-05-19T15:06:29"/>
    <x v="4"/>
    <x v="0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x v="6"/>
    <x v="11"/>
    <n v="0"/>
    <n v="0"/>
    <x v="3823"/>
    <d v="2016-07-29T23:29:00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x v="1"/>
    <x v="35"/>
    <n v="0"/>
    <n v="0"/>
    <x v="3824"/>
    <d v="2013-02-24T23:59:29"/>
    <x v="0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x v="5"/>
    <x v="10"/>
    <n v="0"/>
    <n v="0"/>
    <x v="3825"/>
    <d v="2016-01-12T15:48:44"/>
    <x v="4"/>
    <x v="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x v="7"/>
    <x v="33"/>
    <n v="0"/>
    <n v="0"/>
    <x v="3826"/>
    <d v="2014-03-13T03:33:10"/>
    <x v="2"/>
    <x v="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x v="2"/>
    <x v="34"/>
    <n v="0"/>
    <n v="0"/>
    <x v="3827"/>
    <d v="2016-09-20T08:29:57"/>
    <x v="1"/>
    <x v="0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x v="2"/>
    <x v="3"/>
    <n v="0"/>
    <n v="0"/>
    <x v="3828"/>
    <d v="2015-04-03T04:37:30"/>
    <x v="4"/>
    <x v="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x v="3"/>
    <x v="18"/>
    <n v="0"/>
    <n v="0"/>
    <x v="3829"/>
    <d v="2014-11-14T06:39:19"/>
    <x v="2"/>
    <x v="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x v="4"/>
    <x v="29"/>
    <n v="0"/>
    <n v="0"/>
    <x v="3830"/>
    <d v="2016-01-03T00:56:47"/>
    <x v="4"/>
    <x v="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x v="4"/>
    <x v="29"/>
    <n v="0"/>
    <n v="0"/>
    <x v="3831"/>
    <d v="2015-09-07T09:47:55"/>
    <x v="4"/>
    <x v="0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x v="4"/>
    <x v="29"/>
    <n v="0"/>
    <n v="0"/>
    <x v="3832"/>
    <d v="2014-08-04T19:41:37"/>
    <x v="2"/>
    <x v="0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x v="4"/>
    <x v="29"/>
    <n v="0"/>
    <n v="0"/>
    <x v="3833"/>
    <d v="2015-06-29T15:21:58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x v="6"/>
    <x v="9"/>
    <n v="0"/>
    <n v="0"/>
    <x v="3834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x v="6"/>
    <x v="19"/>
    <n v="0"/>
    <n v="0"/>
    <x v="3835"/>
    <d v="2016-11-22T17:00:23"/>
    <x v="1"/>
    <x v="0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x v="6"/>
    <x v="19"/>
    <n v="0"/>
    <n v="0"/>
    <x v="3836"/>
    <d v="2015-08-14T03:29:56"/>
    <x v="4"/>
    <x v="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x v="6"/>
    <x v="19"/>
    <n v="0"/>
    <n v="0"/>
    <x v="3837"/>
    <d v="2015-01-25T20:39:56"/>
    <x v="2"/>
    <x v="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x v="6"/>
    <x v="19"/>
    <n v="0"/>
    <n v="0"/>
    <x v="3838"/>
    <d v="2014-09-02T14:27:49"/>
    <x v="2"/>
    <x v="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x v="5"/>
    <x v="23"/>
    <n v="0"/>
    <n v="0"/>
    <x v="3839"/>
    <d v="2016-03-01T04:13:59"/>
    <x v="1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x v="1"/>
    <x v="31"/>
    <n v="0"/>
    <n v="0"/>
    <x v="3840"/>
    <d v="2014-07-28T16:52:43"/>
    <x v="2"/>
    <x v="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x v="0"/>
    <x v="26"/>
    <n v="0"/>
    <n v="0"/>
    <x v="3841"/>
    <d v="2015-04-22T19:56:26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x v="1"/>
    <x v="31"/>
    <n v="0"/>
    <n v="0"/>
    <x v="3842"/>
    <d v="2015-04-29T03:09:19"/>
    <x v="4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x v="1"/>
    <x v="31"/>
    <n v="0"/>
    <n v="0"/>
    <x v="3843"/>
    <d v="2017-01-02T22:13:29"/>
    <x v="1"/>
    <x v="0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x v="0"/>
    <x v="26"/>
    <n v="0"/>
    <n v="0"/>
    <x v="3844"/>
    <d v="2014-12-18T20:28:26"/>
    <x v="2"/>
    <x v="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x v="5"/>
    <x v="10"/>
    <n v="0"/>
    <n v="0"/>
    <x v="3845"/>
    <d v="2016-08-06T00:06:23"/>
    <x v="1"/>
    <x v="0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x v="5"/>
    <x v="23"/>
    <n v="0"/>
    <n v="0"/>
    <x v="3846"/>
    <d v="2017-01-09T01:18:20"/>
    <x v="1"/>
    <x v="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x v="8"/>
    <x v="30"/>
    <n v="0"/>
    <n v="0"/>
    <x v="3847"/>
    <d v="2016-02-12T10:20:45"/>
    <x v="1"/>
    <x v="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x v="6"/>
    <x v="19"/>
    <n v="0"/>
    <n v="0"/>
    <x v="3848"/>
    <d v="2015-07-27T01:29:58"/>
    <x v="4"/>
    <x v="0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x v="0"/>
    <x v="1"/>
    <n v="0"/>
    <n v="0"/>
    <x v="3849"/>
    <d v="2017-01-27T01:26:48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x v="5"/>
    <x v="10"/>
    <n v="0"/>
    <n v="0"/>
    <x v="3850"/>
    <d v="2016-09-01T02:58:22"/>
    <x v="1"/>
    <x v="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x v="5"/>
    <x v="10"/>
    <n v="0"/>
    <n v="0"/>
    <x v="3851"/>
    <d v="2015-07-09T21:48:17"/>
    <x v="4"/>
    <x v="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x v="5"/>
    <x v="23"/>
    <n v="0"/>
    <n v="0"/>
    <x v="3852"/>
    <d v="2015-04-01T20:51:49"/>
    <x v="4"/>
    <x v="0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x v="5"/>
    <x v="23"/>
    <n v="0"/>
    <n v="0"/>
    <x v="3853"/>
    <d v="2016-01-27T23:34:59"/>
    <x v="4"/>
    <x v="0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x v="5"/>
    <x v="23"/>
    <n v="0"/>
    <n v="0"/>
    <x v="3854"/>
    <d v="2011-07-09T05:37:31"/>
    <x v="6"/>
    <x v="0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x v="0"/>
    <x v="26"/>
    <n v="0"/>
    <n v="0"/>
    <x v="3855"/>
    <d v="2015-01-01T20:13:14"/>
    <x v="2"/>
    <x v="0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x v="0"/>
    <x v="26"/>
    <n v="0"/>
    <n v="0"/>
    <x v="3856"/>
    <d v="2016-09-02T00:45:46"/>
    <x v="1"/>
    <x v="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x v="0"/>
    <x v="26"/>
    <n v="0"/>
    <n v="0"/>
    <x v="3857"/>
    <d v="2016-06-24T01:29:00"/>
    <x v="1"/>
    <x v="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x v="8"/>
    <x v="30"/>
    <n v="0"/>
    <n v="0"/>
    <x v="3858"/>
    <d v="2015-04-24T16:16:17"/>
    <x v="4"/>
    <x v="0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x v="8"/>
    <x v="30"/>
    <n v="0"/>
    <n v="0"/>
    <x v="3859"/>
    <d v="2016-12-04T21:54:43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x v="3"/>
    <x v="18"/>
    <n v="0"/>
    <n v="0"/>
    <x v="3860"/>
    <d v="2014-07-23T20:40:24"/>
    <x v="2"/>
    <x v="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x v="4"/>
    <x v="29"/>
    <n v="0"/>
    <n v="0"/>
    <x v="3861"/>
    <d v="2016-06-18T17:23:02"/>
    <x v="1"/>
    <x v="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x v="1"/>
    <x v="31"/>
    <n v="0"/>
    <n v="0"/>
    <x v="3862"/>
    <d v="2015-04-10T01:27:22"/>
    <x v="4"/>
    <x v="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x v="1"/>
    <x v="35"/>
    <n v="0"/>
    <n v="0"/>
    <x v="3863"/>
    <d v="2016-08-02T22:01:11"/>
    <x v="1"/>
    <x v="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x v="7"/>
    <x v="14"/>
    <n v="0"/>
    <n v="0"/>
    <x v="3864"/>
    <d v="2016-06-10T01:15:06"/>
    <x v="1"/>
    <x v="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x v="7"/>
    <x v="14"/>
    <n v="0"/>
    <n v="0"/>
    <x v="3865"/>
    <d v="2016-09-13T21:30:00"/>
    <x v="1"/>
    <x v="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x v="3"/>
    <x v="28"/>
    <n v="0"/>
    <n v="0"/>
    <x v="3866"/>
    <d v="2017-01-04T00:04:09"/>
    <x v="1"/>
    <x v="0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x v="0"/>
    <x v="26"/>
    <n v="0"/>
    <n v="0"/>
    <x v="3867"/>
    <d v="2015-06-05T18:48:24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x v="0"/>
    <x v="26"/>
    <n v="0"/>
    <n v="0"/>
    <x v="3868"/>
    <d v="2016-09-09T20:03:57"/>
    <x v="1"/>
    <x v="0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x v="4"/>
    <x v="29"/>
    <n v="0"/>
    <n v="0"/>
    <x v="3869"/>
    <d v="2016-02-27T21:35:43"/>
    <x v="1"/>
    <x v="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x v="4"/>
    <x v="29"/>
    <n v="0"/>
    <n v="0"/>
    <x v="3870"/>
    <d v="2015-10-18T19:38:49"/>
    <x v="4"/>
    <x v="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x v="4"/>
    <x v="40"/>
    <n v="0"/>
    <n v="0"/>
    <x v="3871"/>
    <d v="2016-06-07T21:06:00"/>
    <x v="1"/>
    <x v="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x v="4"/>
    <x v="29"/>
    <n v="0"/>
    <n v="0"/>
    <x v="3872"/>
    <d v="2016-05-18T19:49:05"/>
    <x v="1"/>
    <x v="0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x v="4"/>
    <x v="29"/>
    <n v="0"/>
    <n v="0"/>
    <x v="3873"/>
    <d v="2015-04-10T23:14:07"/>
    <x v="4"/>
    <x v="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x v="4"/>
    <x v="29"/>
    <n v="0"/>
    <n v="0"/>
    <x v="3874"/>
    <d v="2015-06-15T04:09:29"/>
    <x v="4"/>
    <x v="0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x v="4"/>
    <x v="29"/>
    <n v="0"/>
    <n v="0"/>
    <x v="3875"/>
    <d v="2015-04-25T20:17:06"/>
    <x v="4"/>
    <x v="0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x v="1"/>
    <x v="39"/>
    <n v="0"/>
    <n v="0"/>
    <x v="3876"/>
    <d v="2014-09-11T15:15:51"/>
    <x v="2"/>
    <x v="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x v="6"/>
    <x v="11"/>
    <n v="0"/>
    <n v="0"/>
    <x v="3877"/>
    <d v="2016-07-24T01:52:38"/>
    <x v="1"/>
    <x v="2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x v="6"/>
    <x v="9"/>
    <n v="0"/>
    <n v="0"/>
    <x v="3878"/>
    <d v="2016-06-07T00:12:05"/>
    <x v="1"/>
    <x v="0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x v="6"/>
    <x v="19"/>
    <n v="0"/>
    <n v="0"/>
    <x v="3879"/>
    <d v="2015-03-27T17:59:52"/>
    <x v="4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x v="6"/>
    <x v="19"/>
    <n v="0"/>
    <n v="0"/>
    <x v="3880"/>
    <d v="2014-12-11T05:28:22"/>
    <x v="2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x v="6"/>
    <x v="11"/>
    <n v="0"/>
    <n v="0"/>
    <x v="3881"/>
    <d v="2016-04-01T06:00:00"/>
    <x v="1"/>
    <x v="32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x v="6"/>
    <x v="11"/>
    <n v="0"/>
    <n v="0"/>
    <x v="3882"/>
    <d v="2015-11-18T04:41:57"/>
    <x v="4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x v="6"/>
    <x v="11"/>
    <n v="0"/>
    <n v="0"/>
    <x v="3883"/>
    <d v="2016-01-31T23:55:00"/>
    <x v="4"/>
    <x v="29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x v="6"/>
    <x v="11"/>
    <n v="0"/>
    <n v="0"/>
    <x v="3884"/>
    <d v="2016-07-17T17:49:46"/>
    <x v="1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x v="6"/>
    <x v="11"/>
    <n v="0"/>
    <n v="0"/>
    <x v="3885"/>
    <d v="2014-09-14T04:34:57"/>
    <x v="2"/>
    <x v="27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x v="4"/>
    <x v="29"/>
    <n v="0"/>
    <n v="0"/>
    <x v="3886"/>
    <d v="2015-04-29T04:22:00"/>
    <x v="4"/>
    <x v="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x v="0"/>
    <x v="26"/>
    <n v="0"/>
    <n v="0"/>
    <x v="3887"/>
    <d v="2015-12-01T00:00:00"/>
    <x v="4"/>
    <x v="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x v="4"/>
    <x v="29"/>
    <n v="0"/>
    <n v="0"/>
    <x v="3888"/>
    <d v="2014-08-20T16:22:32"/>
    <x v="2"/>
    <x v="0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x v="6"/>
    <x v="9"/>
    <n v="0"/>
    <n v="0"/>
    <x v="3889"/>
    <d v="2015-11-15T23:09:06"/>
    <x v="4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x v="6"/>
    <x v="11"/>
    <n v="0"/>
    <n v="0"/>
    <x v="3890"/>
    <d v="2016-03-05T05:54:29"/>
    <x v="1"/>
    <x v="2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x v="1"/>
    <x v="31"/>
    <n v="0"/>
    <n v="0"/>
    <x v="3891"/>
    <d v="2015-05-10T19:28:25"/>
    <x v="4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x v="6"/>
    <x v="11"/>
    <n v="0"/>
    <n v="0"/>
    <x v="3892"/>
    <d v="2016-10-01T04:00:00"/>
    <x v="1"/>
    <x v="18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x v="2"/>
    <x v="3"/>
    <n v="0"/>
    <n v="0"/>
    <x v="3893"/>
    <d v="2014-08-08T21:20:12"/>
    <x v="2"/>
    <x v="0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x v="5"/>
    <x v="10"/>
    <n v="0"/>
    <n v="0"/>
    <x v="3894"/>
    <d v="2015-06-01T16:28:25"/>
    <x v="4"/>
    <x v="0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x v="3"/>
    <x v="28"/>
    <n v="0"/>
    <n v="0"/>
    <x v="3895"/>
    <d v="2014-06-13T00:12:35"/>
    <x v="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x v="4"/>
    <x v="29"/>
    <n v="0"/>
    <n v="0"/>
    <x v="3896"/>
    <d v="2016-11-26T18:41:13"/>
    <x v="1"/>
    <x v="0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x v="4"/>
    <x v="29"/>
    <n v="0"/>
    <n v="0"/>
    <x v="3897"/>
    <d v="2015-03-17T18:00:00"/>
    <x v="4"/>
    <x v="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x v="4"/>
    <x v="29"/>
    <n v="0"/>
    <n v="0"/>
    <x v="3898"/>
    <d v="2014-08-23T14:12:29"/>
    <x v="2"/>
    <x v="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x v="1"/>
    <x v="39"/>
    <n v="0"/>
    <n v="0"/>
    <x v="3899"/>
    <d v="2013-10-05T20:51:3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x v="6"/>
    <x v="11"/>
    <n v="0"/>
    <n v="0"/>
    <x v="3900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x v="6"/>
    <x v="19"/>
    <n v="0"/>
    <n v="0"/>
    <x v="3901"/>
    <d v="2016-07-31T07:00:00"/>
    <x v="1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x v="6"/>
    <x v="11"/>
    <n v="0"/>
    <n v="0"/>
    <x v="3902"/>
    <d v="2015-09-06T03:38:27"/>
    <x v="4"/>
    <x v="2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x v="5"/>
    <x v="23"/>
    <n v="0"/>
    <n v="0"/>
    <x v="3903"/>
    <d v="2012-07-11T03:51:05"/>
    <x v="3"/>
    <x v="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x v="0"/>
    <x v="26"/>
    <n v="0"/>
    <n v="0"/>
    <x v="3904"/>
    <d v="2016-02-10T16:42:44"/>
    <x v="1"/>
    <x v="0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x v="0"/>
    <x v="26"/>
    <n v="0"/>
    <n v="0"/>
    <x v="3905"/>
    <d v="2016-06-12T08:29:03"/>
    <x v="1"/>
    <x v="0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x v="5"/>
    <x v="23"/>
    <n v="0"/>
    <n v="0"/>
    <x v="3906"/>
    <d v="2015-09-06T14:46:00"/>
    <x v="4"/>
    <x v="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x v="5"/>
    <x v="21"/>
    <n v="0"/>
    <n v="0"/>
    <x v="3907"/>
    <d v="2015-01-08T18:18:00"/>
    <x v="2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x v="5"/>
    <x v="23"/>
    <n v="0"/>
    <n v="0"/>
    <x v="3908"/>
    <d v="2016-10-08T07:38:46"/>
    <x v="1"/>
    <x v="0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x v="5"/>
    <x v="23"/>
    <n v="0"/>
    <n v="0"/>
    <x v="3909"/>
    <d v="2015-07-16T19:51:45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x v="7"/>
    <x v="33"/>
    <n v="0"/>
    <n v="0"/>
    <x v="3910"/>
    <d v="2010-07-08T22:40:00"/>
    <x v="7"/>
    <x v="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x v="7"/>
    <x v="14"/>
    <n v="0"/>
    <n v="0"/>
    <x v="3911"/>
    <d v="2016-05-01T20:48:26"/>
    <x v="1"/>
    <x v="0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x v="4"/>
    <x v="40"/>
    <n v="0"/>
    <n v="0"/>
    <x v="3912"/>
    <d v="2015-03-14T00:20:16"/>
    <x v="4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x v="6"/>
    <x v="11"/>
    <n v="0"/>
    <n v="0"/>
    <x v="3913"/>
    <d v="2016-03-24T22:59:23"/>
    <x v="1"/>
    <x v="4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x v="4"/>
    <x v="29"/>
    <n v="0"/>
    <n v="0"/>
    <x v="3914"/>
    <d v="2015-06-30T15:45:00"/>
    <x v="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"/>
    <x v="23"/>
    <n v="0"/>
    <n v="0"/>
    <x v="3915"/>
    <d v="2015-10-22T18:59:00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7"/>
    <x v="33"/>
    <n v="0"/>
    <n v="0"/>
    <x v="3916"/>
    <d v="2010-06-08T19:11:00"/>
    <x v="7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4"/>
    <x v="29"/>
    <n v="0"/>
    <n v="0"/>
    <x v="3917"/>
    <d v="2015-02-24T01:42:42"/>
    <x v="4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2"/>
    <x v="36"/>
    <n v="0"/>
    <n v="0"/>
    <x v="3918"/>
    <d v="2014-08-26T22:20:12"/>
    <x v="2"/>
    <x v="0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x v="5"/>
    <x v="10"/>
    <n v="0"/>
    <n v="0"/>
    <x v="3919"/>
    <d v="2015-05-08T18:12:56"/>
    <x v="4"/>
    <x v="0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x v="5"/>
    <x v="10"/>
    <n v="0"/>
    <n v="0"/>
    <x v="3920"/>
    <d v="2015-10-08T20:59:00"/>
    <x v="4"/>
    <x v="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x v="5"/>
    <x v="23"/>
    <n v="0"/>
    <n v="0"/>
    <x v="3921"/>
    <d v="2014-09-05T23:45:24"/>
    <x v="2"/>
    <x v="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x v="4"/>
    <x v="29"/>
    <n v="0"/>
    <n v="0"/>
    <x v="3922"/>
    <d v="2014-10-15T15:51:36"/>
    <x v="2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x v="1"/>
    <x v="31"/>
    <n v="0"/>
    <n v="0"/>
    <x v="3923"/>
    <d v="2015-11-11T22:30:44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x v="2"/>
    <x v="38"/>
    <n v="0"/>
    <n v="0"/>
    <x v="3924"/>
    <d v="2015-09-02T06:47:27"/>
    <x v="4"/>
    <x v="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x v="7"/>
    <x v="14"/>
    <n v="0"/>
    <n v="0"/>
    <x v="3925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x v="4"/>
    <x v="29"/>
    <n v="0"/>
    <n v="0"/>
    <x v="3926"/>
    <d v="2015-10-09T17:00:00"/>
    <x v="4"/>
    <x v="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x v="6"/>
    <x v="11"/>
    <n v="0"/>
    <n v="0"/>
    <x v="3927"/>
    <d v="2015-11-05T16:11:45"/>
    <x v="4"/>
    <x v="27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x v="1"/>
    <x v="39"/>
    <n v="0"/>
    <n v="0"/>
    <x v="3928"/>
    <d v="2016-10-19T07:53:27"/>
    <x v="1"/>
    <x v="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x v="5"/>
    <x v="21"/>
    <n v="0"/>
    <n v="0"/>
    <x v="3929"/>
    <d v="2016-09-03T05:55:00"/>
    <x v="1"/>
    <x v="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x v="7"/>
    <x v="33"/>
    <n v="0"/>
    <n v="0"/>
    <x v="3930"/>
    <d v="2013-11-14T17:07:02"/>
    <x v="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x v="7"/>
    <x v="14"/>
    <n v="0"/>
    <n v="0"/>
    <x v="3931"/>
    <d v="2015-08-23T07:21:12"/>
    <x v="4"/>
    <x v="0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x v="0"/>
    <x v="26"/>
    <n v="0"/>
    <n v="0"/>
    <x v="3932"/>
    <d v="2014-10-06T05:00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x v="6"/>
    <x v="11"/>
    <n v="0"/>
    <n v="0"/>
    <x v="3933"/>
    <d v="2014-12-03T15:20:36"/>
    <x v="2"/>
    <x v="27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x v="6"/>
    <x v="19"/>
    <n v="0"/>
    <n v="0"/>
    <x v="3934"/>
    <d v="2015-10-08T16:42:15"/>
    <x v="4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x v="6"/>
    <x v="11"/>
    <n v="0"/>
    <n v="0"/>
    <x v="3935"/>
    <d v="2016-04-25T00:20:00"/>
    <x v="1"/>
    <x v="32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x v="4"/>
    <x v="29"/>
    <n v="0"/>
    <n v="0"/>
    <x v="3936"/>
    <d v="2014-08-09T17:22:00"/>
    <x v="2"/>
    <x v="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x v="5"/>
    <x v="21"/>
    <n v="0"/>
    <n v="0"/>
    <x v="3937"/>
    <d v="2015-09-04T17:00:00"/>
    <x v="4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x v="5"/>
    <x v="21"/>
    <n v="0"/>
    <n v="0"/>
    <x v="3938"/>
    <d v="2014-10-22T01:50:28"/>
    <x v="2"/>
    <x v="0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x v="5"/>
    <x v="10"/>
    <n v="0"/>
    <n v="0"/>
    <x v="3939"/>
    <d v="2015-08-15T21:54:51"/>
    <x v="4"/>
    <x v="0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x v="5"/>
    <x v="10"/>
    <n v="0"/>
    <n v="0"/>
    <x v="3940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x v="5"/>
    <x v="23"/>
    <n v="0"/>
    <n v="0"/>
    <x v="3941"/>
    <d v="2009-11-27T04:59:00"/>
    <x v="8"/>
    <x v="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x v="5"/>
    <x v="23"/>
    <n v="0"/>
    <n v="0"/>
    <x v="3942"/>
    <d v="2015-05-27T18:41:20"/>
    <x v="4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x v="0"/>
    <x v="26"/>
    <n v="0"/>
    <n v="0"/>
    <x v="3943"/>
    <d v="2017-02-25T09:01:47"/>
    <x v="5"/>
    <x v="0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x v="0"/>
    <x v="26"/>
    <n v="0"/>
    <n v="0"/>
    <x v="3944"/>
    <d v="2015-05-14T23:44:01"/>
    <x v="4"/>
    <x v="0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x v="0"/>
    <x v="26"/>
    <n v="0"/>
    <n v="0"/>
    <x v="3945"/>
    <d v="2014-07-13T16:37:37"/>
    <x v="2"/>
    <x v="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x v="1"/>
    <x v="35"/>
    <n v="0"/>
    <n v="0"/>
    <x v="3946"/>
    <d v="2015-09-10T04:09:21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x v="7"/>
    <x v="33"/>
    <n v="0"/>
    <n v="0"/>
    <x v="3947"/>
    <d v="2015-09-21T17:22:11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x v="0"/>
    <x v="1"/>
    <n v="0"/>
    <n v="0"/>
    <x v="3948"/>
    <d v="2016-10-01T08:33:45"/>
    <x v="1"/>
    <x v="0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x v="3"/>
    <x v="28"/>
    <n v="0"/>
    <n v="0"/>
    <x v="3949"/>
    <d v="2015-08-06T11:05:21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x v="7"/>
    <x v="37"/>
    <n v="0"/>
    <n v="0"/>
    <x v="3950"/>
    <d v="2015-08-28T01:00:00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x v="1"/>
    <x v="31"/>
    <n v="0"/>
    <n v="0"/>
    <x v="3951"/>
    <d v="2014-08-11T04:00:00"/>
    <x v="2"/>
    <x v="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x v="1"/>
    <x v="35"/>
    <n v="0"/>
    <n v="0"/>
    <x v="3952"/>
    <d v="2012-11-15T15:40:52"/>
    <x v="3"/>
    <x v="0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x v="7"/>
    <x v="14"/>
    <n v="0"/>
    <n v="0"/>
    <x v="3953"/>
    <d v="2015-06-30T21:55:53"/>
    <x v="4"/>
    <x v="0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x v="7"/>
    <x v="14"/>
    <n v="0"/>
    <n v="0"/>
    <x v="3954"/>
    <d v="2015-12-11T11:04:23"/>
    <x v="4"/>
    <x v="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x v="0"/>
    <x v="26"/>
    <n v="0"/>
    <n v="0"/>
    <x v="3955"/>
    <d v="2015-07-12T19:31:44"/>
    <x v="4"/>
    <x v="0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x v="4"/>
    <x v="40"/>
    <n v="0"/>
    <n v="0"/>
    <x v="3956"/>
    <d v="2014-11-13T17:20:28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x v="1"/>
    <x v="39"/>
    <n v="0"/>
    <n v="0"/>
    <x v="3957"/>
    <d v="2013-06-20T11:04:18"/>
    <x v="0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x v="6"/>
    <x v="19"/>
    <n v="0"/>
    <n v="0"/>
    <x v="3958"/>
    <d v="2015-09-19T06:37:31"/>
    <x v="4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x v="6"/>
    <x v="11"/>
    <n v="0"/>
    <n v="0"/>
    <x v="3959"/>
    <d v="2015-08-27T15:54:35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x v="6"/>
    <x v="11"/>
    <n v="0"/>
    <n v="0"/>
    <x v="3960"/>
    <d v="2014-12-18T15:02:44"/>
    <x v="2"/>
    <x v="5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x v="1"/>
    <x v="31"/>
    <n v="0"/>
    <n v="0"/>
    <x v="3961"/>
    <d v="2015-09-12T20:57:42"/>
    <x v="4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x v="6"/>
    <x v="11"/>
    <n v="0"/>
    <n v="0"/>
    <x v="3962"/>
    <d v="2016-01-29T23:17:00"/>
    <x v="1"/>
    <x v="46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x v="8"/>
    <x v="30"/>
    <n v="0"/>
    <n v="0"/>
    <x v="3963"/>
    <d v="2016-06-06T20:09:00"/>
    <x v="1"/>
    <x v="0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x v="0"/>
    <x v="26"/>
    <n v="0"/>
    <n v="0"/>
    <x v="3964"/>
    <d v="2015-10-29T02:53:43"/>
    <x v="4"/>
    <x v="0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x v="5"/>
    <x v="21"/>
    <n v="0"/>
    <n v="0"/>
    <x v="3965"/>
    <d v="2015-05-15T22:17:22"/>
    <x v="4"/>
    <x v="0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x v="1"/>
    <x v="35"/>
    <n v="0"/>
    <n v="0"/>
    <x v="3966"/>
    <d v="2015-02-16T18:48:03"/>
    <x v="4"/>
    <x v="0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x v="8"/>
    <x v="30"/>
    <n v="0"/>
    <n v="0"/>
    <x v="3967"/>
    <d v="2016-05-02T01:00:00"/>
    <x v="1"/>
    <x v="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x v="3"/>
    <x v="28"/>
    <n v="0"/>
    <n v="0"/>
    <x v="3968"/>
    <d v="2015-02-17T00:08:47"/>
    <x v="4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x v="1"/>
    <x v="31"/>
    <n v="0"/>
    <n v="0"/>
    <x v="3969"/>
    <d v="2015-01-01T04:12:15"/>
    <x v="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x v="1"/>
    <x v="32"/>
    <n v="0"/>
    <n v="0"/>
    <x v="3970"/>
    <d v="2009-12-02T00:50:00"/>
    <x v="8"/>
    <x v="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x v="7"/>
    <x v="14"/>
    <n v="0"/>
    <n v="0"/>
    <x v="3971"/>
    <d v="2016-01-16T05:00:00"/>
    <x v="4"/>
    <x v="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x v="0"/>
    <x v="26"/>
    <n v="0"/>
    <n v="0"/>
    <x v="3972"/>
    <d v="2015-07-02T21:59:44"/>
    <x v="4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x v="1"/>
    <x v="39"/>
    <n v="0"/>
    <n v="0"/>
    <x v="3973"/>
    <d v="2012-10-28T13:53:48"/>
    <x v="3"/>
    <x v="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x v="6"/>
    <x v="19"/>
    <n v="0"/>
    <n v="0"/>
    <x v="3974"/>
    <d v="2016-12-09T04:37:55"/>
    <x v="1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x v="6"/>
    <x v="11"/>
    <n v="0"/>
    <n v="0"/>
    <x v="3975"/>
    <d v="2015-12-04T16:43:59"/>
    <x v="4"/>
    <x v="27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x v="1"/>
    <x v="35"/>
    <n v="0"/>
    <n v="0"/>
    <x v="3976"/>
    <d v="2016-12-04T06:00:00"/>
    <x v="1"/>
    <x v="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x v="8"/>
    <x v="30"/>
    <n v="0"/>
    <n v="0"/>
    <x v="3977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x v="2"/>
    <x v="38"/>
    <n v="0"/>
    <n v="0"/>
    <x v="3978"/>
    <d v="2015-05-27T19:47:19"/>
    <x v="4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x v="7"/>
    <x v="33"/>
    <n v="0"/>
    <n v="0"/>
    <x v="3979"/>
    <d v="2010-10-22T05:00:00"/>
    <x v="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x v="1"/>
    <x v="39"/>
    <n v="0"/>
    <n v="0"/>
    <x v="3980"/>
    <d v="2014-06-17T21:17:22"/>
    <x v="2"/>
    <x v="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x v="3"/>
    <x v="18"/>
    <n v="0"/>
    <n v="0"/>
    <x v="3981"/>
    <d v="2013-05-30T16:53:45"/>
    <x v="0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x v="2"/>
    <x v="36"/>
    <n v="0"/>
    <n v="0"/>
    <x v="3982"/>
    <d v="2016-12-07T01:09:02"/>
    <x v="1"/>
    <x v="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x v="5"/>
    <x v="21"/>
    <n v="0"/>
    <n v="0"/>
    <x v="3983"/>
    <d v="2015-05-16T10:16:00"/>
    <x v="4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x v="5"/>
    <x v="10"/>
    <n v="0"/>
    <n v="0"/>
    <x v="3984"/>
    <d v="2016-02-13T22:24:57"/>
    <x v="1"/>
    <x v="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x v="5"/>
    <x v="23"/>
    <n v="0"/>
    <n v="0"/>
    <x v="3985"/>
    <d v="2015-10-11T15:07:02"/>
    <x v="4"/>
    <x v="0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x v="7"/>
    <x v="12"/>
    <n v="0"/>
    <n v="0"/>
    <x v="3986"/>
    <d v="2012-11-28T17:31:48"/>
    <x v="3"/>
    <x v="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x v="8"/>
    <x v="30"/>
    <n v="0"/>
    <n v="0"/>
    <x v="3987"/>
    <d v="2015-12-26T20:26:00"/>
    <x v="4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x v="3"/>
    <x v="28"/>
    <n v="0"/>
    <n v="0"/>
    <x v="3988"/>
    <d v="2015-09-25T14:58:50"/>
    <x v="4"/>
    <x v="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x v="7"/>
    <x v="14"/>
    <n v="0"/>
    <n v="0"/>
    <x v="3989"/>
    <d v="2015-10-25T02:06:23"/>
    <x v="4"/>
    <x v="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x v="7"/>
    <x v="14"/>
    <n v="0"/>
    <n v="0"/>
    <x v="3990"/>
    <d v="2015-07-16T19:37:02"/>
    <x v="4"/>
    <x v="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x v="2"/>
    <x v="3"/>
    <n v="0"/>
    <n v="0"/>
    <x v="3991"/>
    <d v="2015-07-01T21:45:37"/>
    <x v="4"/>
    <x v="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x v="0"/>
    <x v="26"/>
    <n v="0"/>
    <n v="0"/>
    <x v="3992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x v="4"/>
    <x v="29"/>
    <n v="0"/>
    <n v="0"/>
    <x v="3993"/>
    <d v="2015-02-18T17:43:09"/>
    <x v="2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x v="4"/>
    <x v="29"/>
    <n v="0"/>
    <n v="0"/>
    <x v="3994"/>
    <d v="2016-01-26T14:08:17"/>
    <x v="1"/>
    <x v="0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x v="6"/>
    <x v="11"/>
    <n v="0"/>
    <n v="0"/>
    <x v="3995"/>
    <d v="2015-06-20T02:47:18"/>
    <x v="4"/>
    <x v="27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x v="6"/>
    <x v="9"/>
    <n v="0"/>
    <n v="0"/>
    <x v="3996"/>
    <d v="2015-04-13T03:06:20"/>
    <x v="4"/>
    <x v="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x v="6"/>
    <x v="19"/>
    <n v="0"/>
    <n v="0"/>
    <x v="3997"/>
    <d v="2014-10-05T05:00:00"/>
    <x v="2"/>
    <x v="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x v="6"/>
    <x v="19"/>
    <n v="0"/>
    <n v="0"/>
    <x v="3998"/>
    <d v="2015-10-22T03:01:46"/>
    <x v="4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x v="6"/>
    <x v="11"/>
    <n v="0"/>
    <n v="0"/>
    <x v="3999"/>
    <d v="2014-10-26T18:00:00"/>
    <x v="2"/>
    <x v="44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x v="6"/>
    <x v="11"/>
    <n v="0"/>
    <n v="0"/>
    <x v="4000"/>
    <d v="2015-11-08T18:59:41"/>
    <x v="4"/>
    <x v="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x v="6"/>
    <x v="11"/>
    <n v="0"/>
    <n v="0"/>
    <x v="4001"/>
    <d v="2015-04-05T08:23:41"/>
    <x v="4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x v="6"/>
    <x v="11"/>
    <n v="0"/>
    <n v="0"/>
    <x v="4002"/>
    <d v="2016-06-14T18:54:00"/>
    <x v="1"/>
    <x v="5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x v="7"/>
    <x v="33"/>
    <n v="0"/>
    <n v="0"/>
    <x v="4003"/>
    <d v="2011-09-11T04:37:03"/>
    <x v="6"/>
    <x v="0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x v="6"/>
    <x v="11"/>
    <n v="0"/>
    <n v="0"/>
    <x v="4004"/>
    <d v="2015-01-06T02:44:19"/>
    <x v="2"/>
    <x v="27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x v="0"/>
    <x v="26"/>
    <n v="0"/>
    <n v="0"/>
    <x v="4005"/>
    <d v="2015-11-04T18:11:28"/>
    <x v="4"/>
    <x v="0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x v="1"/>
    <x v="35"/>
    <n v="0"/>
    <n v="0"/>
    <x v="4006"/>
    <d v="2013-12-16T04:58:10"/>
    <x v="0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x v="7"/>
    <x v="33"/>
    <n v="0"/>
    <n v="0"/>
    <x v="4007"/>
    <d v="2010-07-27T04:59:00"/>
    <x v="7"/>
    <x v="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x v="8"/>
    <x v="30"/>
    <n v="0"/>
    <n v="0"/>
    <x v="4008"/>
    <d v="2015-09-14T19:07:57"/>
    <x v="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x v="8"/>
    <x v="30"/>
    <n v="0"/>
    <n v="0"/>
    <x v="4009"/>
    <d v="2014-08-10T22:00:00"/>
    <x v="2"/>
    <x v="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x v="7"/>
    <x v="37"/>
    <n v="0"/>
    <n v="0"/>
    <x v="4010"/>
    <d v="2012-07-28T16:00:00"/>
    <x v="3"/>
    <x v="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x v="7"/>
    <x v="37"/>
    <n v="0"/>
    <n v="0"/>
    <x v="4011"/>
    <d v="2012-01-05T23:06:07"/>
    <x v="6"/>
    <x v="0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x v="0"/>
    <x v="1"/>
    <n v="0"/>
    <n v="0"/>
    <x v="4012"/>
    <d v="2014-07-16T02:33:45"/>
    <x v="2"/>
    <x v="0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x v="0"/>
    <x v="26"/>
    <n v="0"/>
    <n v="0"/>
    <x v="4013"/>
    <d v="2016-11-25T21:53:03"/>
    <x v="1"/>
    <x v="0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x v="1"/>
    <x v="35"/>
    <n v="0"/>
    <n v="0"/>
    <x v="4014"/>
    <d v="2013-06-16T20:47:55"/>
    <x v="0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x v="1"/>
    <x v="35"/>
    <n v="0"/>
    <n v="0"/>
    <x v="4015"/>
    <d v="2016-11-26T19:20:13"/>
    <x v="1"/>
    <x v="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x v="6"/>
    <x v="11"/>
    <n v="0"/>
    <n v="0"/>
    <x v="4016"/>
    <d v="2014-07-03T17:02:44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x v="5"/>
    <x v="23"/>
    <n v="0"/>
    <n v="0"/>
    <x v="4017"/>
    <d v="2015-05-06T02:04:03"/>
    <x v="4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x v="7"/>
    <x v="37"/>
    <n v="0"/>
    <n v="0"/>
    <x v="4018"/>
    <d v="2014-08-07T07:00:00"/>
    <x v="2"/>
    <x v="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x v="1"/>
    <x v="35"/>
    <n v="0"/>
    <n v="0"/>
    <x v="4019"/>
    <d v="2012-07-21T14:51:00"/>
    <x v="3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x v="1"/>
    <x v="35"/>
    <n v="0"/>
    <n v="0"/>
    <x v="4020"/>
    <d v="2011-08-27T18:57:11"/>
    <x v="6"/>
    <x v="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x v="7"/>
    <x v="14"/>
    <n v="0"/>
    <n v="0"/>
    <x v="4021"/>
    <d v="2015-09-09T16:00:00"/>
    <x v="4"/>
    <x v="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x v="2"/>
    <x v="36"/>
    <n v="0"/>
    <n v="0"/>
    <x v="4022"/>
    <d v="2015-12-21T14:07:17"/>
    <x v="4"/>
    <x v="0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x v="3"/>
    <x v="18"/>
    <n v="0"/>
    <n v="0"/>
    <x v="4023"/>
    <d v="2010-07-31T00:00:0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x v="0"/>
    <x v="26"/>
    <n v="0"/>
    <n v="0"/>
    <x v="4024"/>
    <d v="2015-06-06T15:12:32"/>
    <x v="4"/>
    <x v="0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x v="0"/>
    <x v="26"/>
    <n v="0"/>
    <n v="0"/>
    <x v="4025"/>
    <d v="2015-06-25T18:39:56"/>
    <x v="4"/>
    <x v="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x v="6"/>
    <x v="11"/>
    <n v="0"/>
    <n v="0"/>
    <x v="4026"/>
    <d v="2016-05-23T19:21:05"/>
    <x v="1"/>
    <x v="27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x v="6"/>
    <x v="11"/>
    <n v="0"/>
    <n v="0"/>
    <x v="4027"/>
    <d v="2016-06-03T11:19:12"/>
    <x v="1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x v="1"/>
    <x v="39"/>
    <n v="0"/>
    <n v="0"/>
    <x v="4028"/>
    <d v="2012-06-30T20:00:00"/>
    <x v="3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x v="1"/>
    <x v="32"/>
    <n v="0"/>
    <n v="0"/>
    <x v="4029"/>
    <d v="2012-05-21T01:12:06"/>
    <x v="3"/>
    <x v="0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x v="0"/>
    <x v="1"/>
    <n v="0"/>
    <n v="0"/>
    <x v="4030"/>
    <d v="2014-08-15T14:17:33"/>
    <x v="2"/>
    <x v="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x v="5"/>
    <x v="10"/>
    <n v="0"/>
    <n v="0"/>
    <x v="4031"/>
    <d v="2015-08-05T19:46:39"/>
    <x v="4"/>
    <x v="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x v="5"/>
    <x v="10"/>
    <n v="0"/>
    <n v="0"/>
    <x v="4032"/>
    <d v="2014-09-05T04:23:35"/>
    <x v="2"/>
    <x v="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x v="5"/>
    <x v="23"/>
    <n v="0"/>
    <n v="0"/>
    <x v="4033"/>
    <d v="2012-05-18T20:02:14"/>
    <x v="3"/>
    <x v="0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x v="0"/>
    <x v="26"/>
    <n v="0"/>
    <n v="0"/>
    <x v="4034"/>
    <d v="2014-08-28T00:50:56"/>
    <x v="2"/>
    <x v="0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x v="7"/>
    <x v="33"/>
    <n v="0"/>
    <n v="0"/>
    <x v="4035"/>
    <d v="2012-08-25T18:19:0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x v="1"/>
    <x v="31"/>
    <n v="0"/>
    <n v="0"/>
    <x v="4036"/>
    <d v="2016-05-25T15:29:18"/>
    <x v="1"/>
    <x v="0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x v="1"/>
    <x v="35"/>
    <n v="0"/>
    <n v="0"/>
    <x v="4037"/>
    <d v="2014-09-16T11:24:19"/>
    <x v="2"/>
    <x v="0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x v="2"/>
    <x v="34"/>
    <n v="0"/>
    <n v="0"/>
    <x v="4038"/>
    <d v="2015-04-05T01:30:22"/>
    <x v="4"/>
    <x v="0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x v="2"/>
    <x v="3"/>
    <n v="0"/>
    <n v="0"/>
    <x v="4039"/>
    <d v="2014-08-25T20:38:08"/>
    <x v="2"/>
    <x v="0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x v="0"/>
    <x v="26"/>
    <n v="0"/>
    <n v="0"/>
    <x v="4040"/>
    <d v="2015-01-31T00:39:00"/>
    <x v="2"/>
    <x v="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x v="6"/>
    <x v="11"/>
    <n v="0"/>
    <n v="0"/>
    <x v="4041"/>
    <d v="2014-06-21T11:00:00"/>
    <x v="2"/>
    <x v="3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x v="6"/>
    <x v="11"/>
    <n v="0"/>
    <n v="0"/>
    <x v="4042"/>
    <d v="2015-04-18T22:30:00"/>
    <x v="4"/>
    <x v="53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x v="6"/>
    <x v="19"/>
    <n v="0"/>
    <n v="0"/>
    <x v="4043"/>
    <d v="2014-07-06T16:36:32"/>
    <x v="2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x v="6"/>
    <x v="11"/>
    <n v="0"/>
    <n v="0"/>
    <x v="4044"/>
    <d v="2015-08-14T19:38:00"/>
    <x v="4"/>
    <x v="7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x v="7"/>
    <x v="33"/>
    <n v="0"/>
    <n v="0"/>
    <x v="4045"/>
    <d v="2012-01-18T20:00:00"/>
    <x v="6"/>
    <x v="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x v="5"/>
    <x v="21"/>
    <n v="0"/>
    <n v="0"/>
    <x v="4046"/>
    <d v="2016-07-06T00:00:00"/>
    <x v="1"/>
    <x v="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x v="0"/>
    <x v="1"/>
    <n v="0"/>
    <n v="0"/>
    <x v="4047"/>
    <d v="2014-08-20T00:44:00"/>
    <x v="2"/>
    <x v="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x v="2"/>
    <x v="34"/>
    <n v="0"/>
    <n v="0"/>
    <x v="4048"/>
    <d v="2014-05-30T15:35:01"/>
    <x v="2"/>
    <x v="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x v="2"/>
    <x v="34"/>
    <n v="0"/>
    <n v="0"/>
    <x v="4049"/>
    <d v="2015-10-09T23:38:06"/>
    <x v="4"/>
    <x v="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x v="6"/>
    <x v="11"/>
    <n v="0"/>
    <n v="0"/>
    <x v="4050"/>
    <d v="2016-06-13T04:00:00"/>
    <x v="1"/>
    <x v="23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x v="6"/>
    <x v="11"/>
    <n v="0"/>
    <n v="0"/>
    <x v="4051"/>
    <d v="2014-07-05T03:59:00"/>
    <x v="2"/>
    <x v="8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x v="6"/>
    <x v="11"/>
    <n v="0"/>
    <n v="0"/>
    <x v="4052"/>
    <d v="2015-06-16T21:41:54"/>
    <x v="4"/>
    <x v="27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x v="4"/>
    <x v="40"/>
    <n v="0"/>
    <n v="0"/>
    <x v="4053"/>
    <d v="2014-12-13T21:02:41"/>
    <x v="2"/>
    <x v="0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x v="5"/>
    <x v="10"/>
    <n v="0"/>
    <n v="0"/>
    <x v="4054"/>
    <d v="2015-02-28T13:45:08"/>
    <x v="4"/>
    <x v="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x v="8"/>
    <x v="30"/>
    <n v="0"/>
    <n v="0"/>
    <x v="4055"/>
    <d v="2015-03-13T17:57:36"/>
    <x v="4"/>
    <x v="0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x v="3"/>
    <x v="18"/>
    <n v="0"/>
    <n v="0"/>
    <x v="4056"/>
    <d v="2014-06-15T17:08:07"/>
    <x v="2"/>
    <x v="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x v="5"/>
    <x v="10"/>
    <n v="0"/>
    <n v="0"/>
    <x v="4057"/>
    <d v="2017-01-07T00:17:12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x v="5"/>
    <x v="10"/>
    <n v="0"/>
    <n v="0"/>
    <x v="4058"/>
    <d v="2014-11-28T23:26:06"/>
    <x v="2"/>
    <x v="0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x v="5"/>
    <x v="23"/>
    <n v="0"/>
    <n v="0"/>
    <x v="4059"/>
    <d v="2013-07-31T08:41:53"/>
    <x v="0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x v="5"/>
    <x v="23"/>
    <n v="0"/>
    <n v="0"/>
    <x v="4060"/>
    <d v="2012-08-22T23:14:45"/>
    <x v="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x v="7"/>
    <x v="12"/>
    <n v="0"/>
    <n v="0"/>
    <x v="4061"/>
    <d v="2012-05-27T23:00:55"/>
    <x v="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x v="8"/>
    <x v="30"/>
    <n v="0"/>
    <n v="0"/>
    <x v="4062"/>
    <d v="2016-08-31T00:44:22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x v="1"/>
    <x v="31"/>
    <n v="0"/>
    <n v="0"/>
    <x v="4063"/>
    <d v="2015-08-24T09:22:00"/>
    <x v="4"/>
    <x v="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x v="2"/>
    <x v="38"/>
    <n v="0"/>
    <n v="0"/>
    <x v="4064"/>
    <d v="2015-04-01T00:18:00"/>
    <x v="4"/>
    <x v="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x v="7"/>
    <x v="14"/>
    <n v="0"/>
    <n v="0"/>
    <x v="4065"/>
    <d v="2015-06-11T15:00:00"/>
    <x v="4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x v="0"/>
    <x v="26"/>
    <n v="0"/>
    <n v="0"/>
    <x v="4066"/>
    <d v="2015-04-21T16:13:42"/>
    <x v="4"/>
    <x v="0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x v="0"/>
    <x v="26"/>
    <n v="0"/>
    <n v="0"/>
    <x v="4067"/>
    <d v="2016-01-17T23:00:00"/>
    <x v="4"/>
    <x v="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x v="4"/>
    <x v="29"/>
    <n v="0"/>
    <n v="0"/>
    <x v="4068"/>
    <d v="2014-08-10T21:13:07"/>
    <x v="2"/>
    <x v="0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x v="6"/>
    <x v="11"/>
    <n v="0"/>
    <n v="0"/>
    <x v="4069"/>
    <d v="2014-12-05T11:28:00"/>
    <x v="2"/>
    <x v="5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x v="6"/>
    <x v="11"/>
    <n v="0"/>
    <n v="0"/>
    <x v="4070"/>
    <d v="2014-08-24T07:00:00"/>
    <x v="2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x v="1"/>
    <x v="31"/>
    <n v="0"/>
    <n v="0"/>
    <x v="4071"/>
    <d v="2016-04-21T10:44:38"/>
    <x v="1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x v="0"/>
    <x v="1"/>
    <n v="0"/>
    <n v="0"/>
    <x v="4072"/>
    <d v="2016-06-30T18:45:06"/>
    <x v="1"/>
    <x v="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x v="0"/>
    <x v="26"/>
    <n v="0"/>
    <n v="0"/>
    <x v="4073"/>
    <d v="2015-03-24T20:11:45"/>
    <x v="4"/>
    <x v="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x v="2"/>
    <x v="38"/>
    <n v="0"/>
    <n v="0"/>
    <x v="4074"/>
    <d v="2015-09-17T17:00:00"/>
    <x v="4"/>
    <x v="0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x v="6"/>
    <x v="11"/>
    <n v="0"/>
    <n v="0"/>
    <x v="4075"/>
    <d v="2017-04-09T08:35:56"/>
    <x v="5"/>
    <x v="42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x v="6"/>
    <x v="11"/>
    <n v="0"/>
    <n v="0"/>
    <x v="4076"/>
    <d v="2014-10-21T19:51:00"/>
    <x v="2"/>
    <x v="3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x v="6"/>
    <x v="11"/>
    <n v="0"/>
    <n v="0"/>
    <x v="4077"/>
    <d v="2016-07-13T20:48:18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x v="6"/>
    <x v="19"/>
    <n v="0"/>
    <n v="0"/>
    <x v="4078"/>
    <d v="2015-01-24T01:00:00"/>
    <x v="4"/>
    <x v="0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x v="5"/>
    <x v="21"/>
    <n v="0"/>
    <n v="0"/>
    <x v="4079"/>
    <d v="2014-06-16T20:16:00"/>
    <x v="2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x v="6"/>
    <x v="11"/>
    <n v="0"/>
    <n v="0"/>
    <x v="4080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6"/>
    <x v="11"/>
    <n v="0"/>
    <n v="0"/>
    <x v="4081"/>
    <d v="2015-05-02T13:04:09"/>
    <x v="4"/>
    <x v="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x v="5"/>
    <x v="23"/>
    <n v="0"/>
    <n v="0"/>
    <x v="4082"/>
    <d v="2013-06-02T20:19:27"/>
    <x v="0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x v="3"/>
    <x v="18"/>
    <n v="0"/>
    <n v="0"/>
    <x v="4083"/>
    <d v="2014-08-08T21:53:24"/>
    <x v="2"/>
    <x v="0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x v="6"/>
    <x v="11"/>
    <n v="0"/>
    <n v="0"/>
    <x v="4084"/>
    <d v="2016-04-21T02:23:43"/>
    <x v="1"/>
    <x v="27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x v="2"/>
    <x v="34"/>
    <n v="0"/>
    <n v="0"/>
    <x v="4085"/>
    <d v="2015-01-31T20:12:00"/>
    <x v="4"/>
    <x v="0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x v="0"/>
    <x v="26"/>
    <n v="0"/>
    <n v="0"/>
    <x v="4086"/>
    <d v="2015-09-25T02:55:59"/>
    <x v="4"/>
    <x v="0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x v="7"/>
    <x v="33"/>
    <n v="0"/>
    <n v="0"/>
    <x v="4087"/>
    <d v="2012-04-09T04:42:49"/>
    <x v="3"/>
    <x v="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x v="8"/>
    <x v="30"/>
    <n v="0"/>
    <n v="0"/>
    <x v="4088"/>
    <d v="2014-08-27T00:20:25"/>
    <x v="2"/>
    <x v="0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x v="3"/>
    <x v="28"/>
    <n v="0"/>
    <n v="0"/>
    <x v="4089"/>
    <d v="2015-07-09T16:47:30"/>
    <x v="4"/>
    <x v="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x v="2"/>
    <x v="34"/>
    <n v="0"/>
    <n v="0"/>
    <x v="4090"/>
    <d v="2016-04-08T11:56:16"/>
    <x v="1"/>
    <x v="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x v="6"/>
    <x v="19"/>
    <n v="0"/>
    <n v="0"/>
    <x v="4091"/>
    <d v="2015-07-17T16:14:00"/>
    <x v="4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x v="6"/>
    <x v="11"/>
    <n v="0"/>
    <n v="0"/>
    <x v="4092"/>
    <d v="2014-05-09T06:53:00"/>
    <x v="2"/>
    <x v="5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x v="6"/>
    <x v="11"/>
    <n v="0"/>
    <n v="0"/>
    <x v="4093"/>
    <d v="2015-11-29T13:56:44"/>
    <x v="4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x v="5"/>
    <x v="23"/>
    <n v="0"/>
    <n v="0"/>
    <x v="4094"/>
    <d v="2014-10-17T18:16:58"/>
    <x v="2"/>
    <x v="0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x v="5"/>
    <x v="23"/>
    <n v="0"/>
    <n v="0"/>
    <x v="4095"/>
    <d v="2013-11-02T19:03:16"/>
    <x v="0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x v="0"/>
    <x v="26"/>
    <n v="0"/>
    <n v="0"/>
    <x v="4096"/>
    <d v="2015-08-02T00:18:24"/>
    <x v="4"/>
    <x v="0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x v="0"/>
    <x v="26"/>
    <n v="0"/>
    <n v="0"/>
    <x v="4097"/>
    <d v="2015-12-09T19:26:43"/>
    <x v="4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x v="6"/>
    <x v="9"/>
    <n v="0"/>
    <n v="0"/>
    <x v="4098"/>
    <d v="2015-03-02T01:04:00"/>
    <x v="4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x v="6"/>
    <x v="11"/>
    <n v="0"/>
    <n v="0"/>
    <x v="4099"/>
    <d v="2014-11-20T22:58:45"/>
    <x v="2"/>
    <x v="24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x v="3"/>
    <x v="28"/>
    <n v="0"/>
    <n v="0"/>
    <x v="4100"/>
    <d v="2014-06-16T06:50:05"/>
    <x v="2"/>
    <x v="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x v="6"/>
    <x v="11"/>
    <n v="0"/>
    <n v="0"/>
    <x v="4101"/>
    <d v="2014-10-25T02:59:50"/>
    <x v="2"/>
    <x v="28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x v="0"/>
    <x v="26"/>
    <n v="0"/>
    <n v="0"/>
    <x v="4102"/>
    <d v="2015-11-22T20:48:56"/>
    <x v="4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x v="6"/>
    <x v="11"/>
    <n v="0"/>
    <n v="0"/>
    <x v="4103"/>
    <d v="2017-01-27T18:54:02"/>
    <x v="1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x v="5"/>
    <x v="10"/>
    <n v="0"/>
    <n v="0"/>
    <x v="4104"/>
    <d v="2016-04-08T22:04:14"/>
    <x v="1"/>
    <x v="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x v="0"/>
    <x v="26"/>
    <n v="0"/>
    <n v="0"/>
    <x v="4105"/>
    <d v="2016-04-30T22:00:00"/>
    <x v="1"/>
    <x v="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x v="6"/>
    <x v="11"/>
    <n v="0"/>
    <n v="0"/>
    <x v="4106"/>
    <d v="2017-04-03T15:30:07"/>
    <x v="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A38AC-57B4-9A40-A482-8C2AC0D4654C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81594-8E5D-B945-81A0-2E9B3215F47B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C8FB3-82EA-8E42-863C-DB542B8EACED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47B77-CB26-7746-A91B-B803D548F992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A0711-31BF-A243-BF7C-553D8B895F3B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D63" firstHeaderRow="1" firstDataRow="2" firstDataCol="1" rowPageCount="1" colPageCount="1"/>
  <pivotFields count="22">
    <pivotField showAll="0"/>
    <pivotField showAll="0"/>
    <pivotField showAll="0"/>
    <pivotField showAll="0">
      <items count="447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x="445"/>
        <item t="default"/>
      </items>
    </pivotField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  <pivotField showAll="0">
      <items count="4117">
        <item x="4114"/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5"/>
        <item t="default"/>
      </items>
    </pivotField>
    <pivotField showAll="0"/>
    <pivotField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axis="axisRow" showAll="0">
      <items count="59">
        <item x="55"/>
        <item x="45"/>
        <item x="57"/>
        <item x="56"/>
        <item x="40"/>
        <item x="52"/>
        <item x="46"/>
        <item x="53"/>
        <item x="28"/>
        <item x="47"/>
        <item x="44"/>
        <item x="41"/>
        <item x="37"/>
        <item x="24"/>
        <item x="36"/>
        <item x="22"/>
        <item x="43"/>
        <item x="11"/>
        <item x="13"/>
        <item x="15"/>
        <item x="16"/>
        <item x="35"/>
        <item x="5"/>
        <item x="26"/>
        <item x="42"/>
        <item x="34"/>
        <item x="32"/>
        <item x="3"/>
        <item x="1"/>
        <item x="18"/>
        <item x="8"/>
        <item x="21"/>
        <item x="2"/>
        <item x="12"/>
        <item x="25"/>
        <item x="20"/>
        <item x="6"/>
        <item x="14"/>
        <item x="30"/>
        <item x="10"/>
        <item x="23"/>
        <item x="17"/>
        <item x="7"/>
        <item x="4"/>
        <item x="19"/>
        <item x="48"/>
        <item x="9"/>
        <item x="50"/>
        <item x="51"/>
        <item x="49"/>
        <item x="54"/>
        <item x="29"/>
        <item x="33"/>
        <item x="38"/>
        <item x="31"/>
        <item x="27"/>
        <item x="39"/>
        <item x="0"/>
        <item t="default"/>
      </items>
    </pivotField>
  </pivotFields>
  <rowFields count="1">
    <field x="2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24E65-5421-F649-83AD-E2D6BF38D130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7:D21" firstHeaderRow="1" firstDataRow="2" firstDataCol="1" rowPageCount="5" colPageCount="1"/>
  <pivotFields count="24">
    <pivotField showAll="0"/>
    <pivotField showAll="0"/>
    <pivotField showAll="0"/>
    <pivotField axis="axisPage" numFmtId="44" multipleItemSelectionAllowed="1" showAll="0">
      <items count="442">
        <item x="103"/>
        <item x="392"/>
        <item x="85"/>
        <item x="387"/>
        <item x="360"/>
        <item x="369"/>
        <item x="286"/>
        <item x="356"/>
        <item x="298"/>
        <item x="292"/>
        <item x="335"/>
        <item x="327"/>
        <item x="334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h="1" x="26"/>
        <item h="1" x="138"/>
        <item h="1" x="420"/>
        <item h="1" x="125"/>
        <item h="1" x="149"/>
        <item h="1" x="211"/>
        <item h="1" x="136"/>
        <item h="1" x="14"/>
        <item h="1" x="217"/>
        <item h="1" x="367"/>
        <item h="1" x="383"/>
        <item h="1" x="139"/>
        <item h="1" x="135"/>
        <item h="1" x="142"/>
        <item h="1" x="390"/>
        <item h="1" x="32"/>
        <item h="1" x="235"/>
        <item h="1" x="366"/>
        <item h="1" x="137"/>
        <item h="1" x="134"/>
        <item h="1" x="66"/>
        <item h="1" x="127"/>
        <item h="1" x="372"/>
        <item h="1" x="131"/>
        <item h="1" x="394"/>
        <item h="1" x="109"/>
        <item h="1" x="323"/>
        <item h="1" x="347"/>
        <item h="1" x="419"/>
        <item h="1" x="80"/>
        <item h="1" x="255"/>
        <item h="1" x="72"/>
        <item h="1" x="376"/>
        <item h="1" x="51"/>
        <item h="1" x="122"/>
        <item h="1" x="76"/>
        <item h="1" x="119"/>
        <item h="1" x="95"/>
        <item h="1" x="265"/>
        <item h="1" x="117"/>
        <item h="1" x="244"/>
        <item h="1" x="92"/>
        <item h="1" x="161"/>
        <item h="1" x="116"/>
        <item h="1" x="106"/>
        <item h="1" x="418"/>
        <item h="1" x="53"/>
        <item h="1" x="47"/>
        <item h="1" x="110"/>
        <item h="1" x="359"/>
        <item h="1" x="398"/>
        <item h="1" x="73"/>
        <item h="1" x="108"/>
        <item h="1" x="105"/>
        <item h="1" x="417"/>
        <item h="1" x="16"/>
        <item h="1" x="22"/>
        <item h="1" x="65"/>
        <item h="1" x="104"/>
        <item h="1" x="163"/>
        <item h="1" x="79"/>
        <item h="1" x="90"/>
        <item h="1" x="179"/>
        <item h="1" x="86"/>
        <item h="1" x="97"/>
        <item h="1" x="128"/>
        <item h="1" x="17"/>
        <item h="1" x="93"/>
        <item h="1" x="91"/>
        <item h="1" x="59"/>
        <item h="1" x="283"/>
        <item h="1" x="78"/>
        <item h="1" x="88"/>
        <item h="1" x="89"/>
        <item h="1" x="87"/>
        <item h="1" x="294"/>
        <item h="1" x="0"/>
        <item h="1" x="81"/>
        <item h="1" x="77"/>
        <item h="1" x="75"/>
        <item h="1" x="107"/>
        <item h="1" x="49"/>
        <item h="1" x="248"/>
        <item h="1" x="74"/>
        <item h="1" x="61"/>
        <item h="1" x="23"/>
        <item h="1" x="316"/>
        <item h="1" x="64"/>
        <item h="1" x="321"/>
        <item h="1" x="69"/>
        <item h="1" x="162"/>
        <item h="1" x="46"/>
        <item h="1" x="245"/>
        <item h="1" x="351"/>
        <item h="1" x="363"/>
        <item h="1" x="13"/>
        <item h="1" x="30"/>
        <item h="1" x="389"/>
        <item h="1" x="416"/>
        <item h="1" x="55"/>
        <item h="1" x="56"/>
        <item h="1" x="58"/>
        <item h="1" x="52"/>
        <item h="1" x="153"/>
        <item h="1" x="57"/>
        <item h="1" x="42"/>
        <item h="1" x="361"/>
        <item h="1" x="264"/>
        <item h="1" x="112"/>
        <item h="1" x="6"/>
        <item h="1" x="185"/>
        <item h="1" x="44"/>
        <item h="1" x="221"/>
        <item h="1" x="20"/>
        <item h="1" x="96"/>
        <item h="1" x="275"/>
        <item h="1" x="158"/>
        <item h="1" x="54"/>
        <item h="1" x="24"/>
        <item h="1" x="43"/>
        <item h="1" x="229"/>
        <item h="1" x="34"/>
        <item h="1" x="45"/>
        <item h="1" x="48"/>
        <item h="1" x="415"/>
        <item h="1" x="343"/>
        <item h="1" x="35"/>
        <item h="1" x="15"/>
        <item h="1" x="28"/>
        <item h="1" x="164"/>
        <item h="1" x="33"/>
        <item h="1" x="271"/>
        <item h="1" x="83"/>
        <item h="1" x="333"/>
        <item h="1" x="18"/>
        <item h="1" x="94"/>
        <item h="1" x="338"/>
        <item h="1" x="386"/>
        <item h="1" x="68"/>
        <item h="1" x="98"/>
        <item h="1" x="39"/>
        <item h="1" x="239"/>
        <item h="1" x="4"/>
        <item h="1" x="84"/>
        <item h="1" x="201"/>
        <item h="1" x="50"/>
        <item h="1" x="341"/>
        <item h="1" x="27"/>
        <item h="1" x="377"/>
        <item h="1" x="312"/>
        <item h="1" x="414"/>
        <item h="1" x="10"/>
        <item h="1" x="31"/>
        <item h="1" x="37"/>
        <item h="1" x="126"/>
        <item h="1" x="413"/>
        <item h="1" x="257"/>
        <item h="1" x="25"/>
        <item h="1" x="5"/>
        <item h="1" x="41"/>
        <item h="1" x="388"/>
        <item h="1" x="3"/>
        <item h="1" x="256"/>
        <item h="1" x="7"/>
        <item h="1" x="19"/>
        <item h="1" x="197"/>
        <item h="1" x="143"/>
        <item h="1" x="375"/>
        <item h="1" x="12"/>
        <item h="1" x="8"/>
        <item h="1" x="195"/>
        <item h="1" x="9"/>
        <item h="1" x="100"/>
        <item h="1" x="63"/>
        <item h="1" x="379"/>
        <item h="1" x="412"/>
        <item h="1" x="381"/>
        <item h="1" x="21"/>
        <item h="1" x="2"/>
        <item h="1" x="362"/>
        <item h="1" x="183"/>
        <item h="1" x="411"/>
        <item h="1" x="62"/>
        <item h="1" x="410"/>
        <item h="1" x="374"/>
        <item h="1" x="385"/>
        <item h="1" x="373"/>
        <item h="1" x="111"/>
        <item h="1" x="278"/>
        <item h="1" x="11"/>
        <item h="1" x="355"/>
        <item h="1" x="147"/>
        <item h="1" x="365"/>
        <item h="1" x="409"/>
        <item h="1" x="330"/>
        <item h="1" x="399"/>
        <item h="1" x="310"/>
        <item h="1" x="263"/>
        <item h="1" x="408"/>
        <item h="1" x="407"/>
        <item h="1" x="295"/>
        <item h="1" x="406"/>
        <item h="1" x="405"/>
        <item h="1" x="404"/>
        <item h="1" x="403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Page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Page" multipleItemSelectionAllowed="1" showAll="0">
      <items count="59">
        <item h="1" x="55"/>
        <item h="1" x="45"/>
        <item h="1" x="57"/>
        <item h="1" x="56"/>
        <item h="1" x="40"/>
        <item h="1" x="52"/>
        <item h="1" x="46"/>
        <item h="1" x="53"/>
        <item h="1" x="28"/>
        <item h="1" x="47"/>
        <item h="1" x="44"/>
        <item h="1" x="41"/>
        <item h="1" x="37"/>
        <item h="1" x="24"/>
        <item h="1" x="36"/>
        <item h="1" x="22"/>
        <item h="1" x="43"/>
        <item h="1" x="11"/>
        <item h="1" x="13"/>
        <item h="1" x="15"/>
        <item h="1" x="16"/>
        <item h="1" x="35"/>
        <item h="1" x="5"/>
        <item h="1" x="26"/>
        <item h="1" x="42"/>
        <item h="1" x="34"/>
        <item h="1" x="32"/>
        <item h="1" x="3"/>
        <item x="1"/>
        <item h="1" x="18"/>
        <item h="1" x="8"/>
        <item h="1" x="21"/>
        <item h="1" x="2"/>
        <item h="1" x="12"/>
        <item h="1" x="25"/>
        <item h="1" x="20"/>
        <item h="1" x="6"/>
        <item h="1" x="14"/>
        <item h="1" x="30"/>
        <item h="1" x="10"/>
        <item h="1" x="23"/>
        <item h="1" x="17"/>
        <item h="1" x="7"/>
        <item h="1" x="4"/>
        <item h="1" x="19"/>
        <item h="1" x="48"/>
        <item h="1" x="9"/>
        <item h="1" x="50"/>
        <item h="1" x="51"/>
        <item h="1" x="49"/>
        <item h="1" x="54"/>
        <item h="1" x="29"/>
        <item h="1" x="33"/>
        <item h="1" x="38"/>
        <item h="1" x="31"/>
        <item h="1" x="27"/>
        <item h="1" x="39"/>
        <item h="1"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5">
    <pageField fld="14" hier="-1"/>
    <pageField fld="15" hier="-1"/>
    <pageField fld="20" hier="-1"/>
    <pageField fld="21" hier="-1"/>
    <pageField fld="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03B1-4713-F84E-AD03-36A08A5D2EBF}">
  <dimension ref="A1:F6"/>
  <sheetViews>
    <sheetView zoomScale="176" zoomScaleNormal="176"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8" width="3.1640625" bestFit="1" customWidth="1"/>
    <col min="9" max="11" width="2.16406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76" width="4.1640625" bestFit="1" customWidth="1"/>
    <col min="77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2" width="2.1640625" bestFit="1" customWidth="1"/>
    <col min="233" max="233" width="3.1640625" bestFit="1" customWidth="1"/>
    <col min="234" max="236" width="2.1640625" bestFit="1" customWidth="1"/>
    <col min="237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C679-DFE3-954A-B960-568E55A5DF02}">
  <dimension ref="A1:E7"/>
  <sheetViews>
    <sheetView zoomScale="97" zoomScaleNormal="97" workbookViewId="0"/>
  </sheetViews>
  <sheetFormatPr baseColWidth="10" defaultRowHeight="15" x14ac:dyDescent="0.2"/>
  <cols>
    <col min="1" max="1" width="16.1640625" bestFit="1" customWidth="1"/>
    <col min="2" max="2" width="15.33203125" bestFit="1" customWidth="1"/>
    <col min="3" max="3" width="4.1640625" bestFit="1" customWidth="1"/>
    <col min="4" max="4" width="9.1640625" bestFit="1" customWidth="1"/>
    <col min="5" max="6" width="10.33203125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7047-91AA-7645-A4C9-E80EB65960FA}">
  <dimension ref="A1:F18"/>
  <sheetViews>
    <sheetView workbookViewId="0">
      <selection activeCell="T27" sqref="T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47FF-8FC6-754A-88A0-FD07088BF41F}">
  <dimension ref="A1:E18"/>
  <sheetViews>
    <sheetView tabSelected="1" zoomScale="150" zoomScaleNormal="129" workbookViewId="0">
      <selection activeCell="A6" sqref="A6:E6"/>
      <pivotSelection pane="bottomRight" showHeader="1" extendable="1" axis="axisRow" max="13" activeRow="5" previousRow="5" click="1" r:id="rId1">
        <pivotArea dataOnly="0" fieldPosition="0">
          <references count="1">
            <reference field="18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DD85-F23B-9A49-A3A6-93374CBE0AEA}">
  <dimension ref="A1:H13"/>
  <sheetViews>
    <sheetView workbookViewId="0"/>
  </sheetViews>
  <sheetFormatPr baseColWidth="10" defaultRowHeight="15" x14ac:dyDescent="0.2"/>
  <cols>
    <col min="1" max="1" width="18" customWidth="1"/>
    <col min="2" max="2" width="19" customWidth="1"/>
    <col min="3" max="3" width="16.5" customWidth="1"/>
    <col min="4" max="4" width="17.83203125" customWidth="1"/>
    <col min="5" max="5" width="15" customWidth="1"/>
    <col min="6" max="6" width="18.83203125" style="22" customWidth="1"/>
    <col min="7" max="7" width="20" style="22" customWidth="1"/>
    <col min="8" max="8" width="16.1640625" style="20" customWidth="1"/>
  </cols>
  <sheetData>
    <row r="1" spans="1:8" s="16" customFormat="1" x14ac:dyDescent="0.2">
      <c r="A1" s="16" t="s">
        <v>8381</v>
      </c>
      <c r="B1" s="16" t="s">
        <v>8384</v>
      </c>
      <c r="C1" s="16" t="s">
        <v>8385</v>
      </c>
      <c r="D1" s="16" t="s">
        <v>8386</v>
      </c>
      <c r="E1" s="16" t="s">
        <v>8387</v>
      </c>
      <c r="F1" s="21" t="s">
        <v>8388</v>
      </c>
      <c r="G1" s="21" t="s">
        <v>8389</v>
      </c>
      <c r="H1" s="19" t="s">
        <v>8402</v>
      </c>
    </row>
    <row r="2" spans="1:8" x14ac:dyDescent="0.2">
      <c r="A2" t="s">
        <v>8390</v>
      </c>
      <c r="B2">
        <f>COUNTIFS(Kickstarter!D$84:D$4108,"&lt;1000",Kickstarter!F$84:F$4108,"successful",Kickstarter!P$84:P$4108,"plays")</f>
        <v>141</v>
      </c>
      <c r="C2">
        <f>COUNTIFS(Kickstarter!D$84:D$4108,"&lt;1000",Kickstarter!F$84:F$4108,"failed",Kickstarter!P84:P4108,"plays")</f>
        <v>45</v>
      </c>
      <c r="D2">
        <f>COUNTIFS(Kickstarter!D$84:D$4108,"&lt;1000",Kickstarter!F$84:F$4108,"canceled",Kickstarter!P84:P4108,"plays")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0">
        <f>D2/E2</f>
        <v>0</v>
      </c>
    </row>
    <row r="3" spans="1:8" x14ac:dyDescent="0.2">
      <c r="A3" t="s">
        <v>8391</v>
      </c>
      <c r="B3">
        <f>COUNTIFS(Kickstarter!D$84:D$4108,"&gt;=1000",Kickstarter!D$84:D$4108,"&lt;5000",Kickstarter!F$84:F$4108,"successful",Kickstarter!P$84:P$4108,"plays")</f>
        <v>388</v>
      </c>
      <c r="C3">
        <f>COUNTIFS(Kickstarter!D$84:D$4108,"&gt;=1000",Kickstarter!D$84:D$4108,"&lt;5000",Kickstarter!F$84:F$4108,"failed",Kickstarter!P$84:P$4108,"plays")</f>
        <v>146</v>
      </c>
      <c r="D3">
        <f>COUNTIFS(Kickstarter!D$84:D$4108,"&gt;=1000",Kickstarter!D$84:D$4108,"&lt;5000",Kickstarter!F$84:F$4108,"canceled",Kickstarter!P$84:P$4108,"plays")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8392</v>
      </c>
      <c r="B4">
        <f>COUNTIFS(Kickstarter!D$84:D$4108,"&gt;=5000",Kickstarter!D$84:D$4108,"&lt;10000",Kickstarter!F$84:F$4108,"successful",Kickstarter!P$84:P$4108,"plays")</f>
        <v>93</v>
      </c>
      <c r="C4">
        <f>COUNTIFS(Kickstarter!D$84:D$4108,"&gt;=5000",Kickstarter!D$84:D$4108,"&lt;10000",Kickstarter!F$84:F$4108,"failed",Kickstarter!P$84:P$4108,"plays")</f>
        <v>76</v>
      </c>
      <c r="D4">
        <f>COUNTIFS(Kickstarter!D$84:D$4108,"&gt;=5000",Kickstarter!D$84:D$4108,"&lt;10000",Kickstarter!F$84:F$4108,"canceled",Kickstarter!P$84:P$4108,"plays")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0">
        <f t="shared" si="3"/>
        <v>0</v>
      </c>
    </row>
    <row r="5" spans="1:8" x14ac:dyDescent="0.2">
      <c r="A5" t="s">
        <v>8393</v>
      </c>
      <c r="B5">
        <f>COUNTIFS(Kickstarter!D$84:D$4108,"&gt;=10000",Kickstarter!D$84:D$4108,"&lt;15000",Kickstarter!F$84:F$4108,"successful",Kickstarter!P$84:P$4108,"plays")</f>
        <v>39</v>
      </c>
      <c r="C5">
        <f>COUNTIFS(Kickstarter!D$84:D$4108,"&gt;=10000",Kickstarter!D$84:D$4108,"&lt;15000",Kickstarter!F$84:F$4108,"failed",Kickstarter!P$84:P$4108,"plays")</f>
        <v>33</v>
      </c>
      <c r="D5">
        <f>COUNTIFS(Kickstarter!D$84:D$4108,"&gt;=10000",Kickstarter!D$84:D$4108,"&lt;15000",Kickstarter!F$84:F$4108,"canceled",Kickstarter!P$84:P$4108,"plays")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0">
        <f t="shared" si="3"/>
        <v>0</v>
      </c>
    </row>
    <row r="6" spans="1:8" x14ac:dyDescent="0.2">
      <c r="A6" t="s">
        <v>8394</v>
      </c>
      <c r="B6">
        <f>COUNTIFS(Kickstarter!D$84:D$4108,"&gt;=15000",Kickstarter!D$84:D$4108,"&lt;20000",Kickstarter!F$84:F$4108,"successful",Kickstarter!P$84:P$4108,"plays")</f>
        <v>12</v>
      </c>
      <c r="C6">
        <f>COUNTIFS(Kickstarter!D$84:D$4108,"&gt;=15000",Kickstarter!D$84:D$4108,"&lt;20000",Kickstarter!F$84:F$4108,"failed",Kickstarter!P$84:P$4108,"plays")</f>
        <v>12</v>
      </c>
      <c r="D6">
        <f>COUNTIFS(Kickstarter!D$84:D$4108,"&gt;=15000",Kickstarter!D$84:D$4108,"&lt;20000",Kickstarter!F$84:F$4108,"canceled",Kickstarter!P$84:P$4108,"plays")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0">
        <f t="shared" si="3"/>
        <v>0</v>
      </c>
    </row>
    <row r="7" spans="1:8" x14ac:dyDescent="0.2">
      <c r="A7" t="s">
        <v>8395</v>
      </c>
      <c r="B7">
        <f>COUNTIFS(Kickstarter!D$84:D$4108,"&gt;=20000",Kickstarter!D$84:D$4108,"&lt;25000",Kickstarter!F$84:F$4108,"successful",Kickstarter!P$84:P$4108,"plays")</f>
        <v>9</v>
      </c>
      <c r="C7">
        <f>COUNTIFS(Kickstarter!D$84:D$4108,"&gt;=20000",Kickstarter!D$84:D$4108,"&lt;25000",Kickstarter!F$84:F$4108,"failed",Kickstarter!P$84:P$4108,"plays")</f>
        <v>11</v>
      </c>
      <c r="D7">
        <f>COUNTIFS(Kickstarter!D$84:D$4108,"&gt;=20000",Kickstarter!D$84:D$4108,"&lt;25000",Kickstarter!F$84:F$4108,"canceled",Kickstarter!P$84:P$4108,"plays")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0">
        <f t="shared" si="3"/>
        <v>0</v>
      </c>
    </row>
    <row r="8" spans="1:8" x14ac:dyDescent="0.2">
      <c r="A8" t="s">
        <v>8396</v>
      </c>
      <c r="B8">
        <f>COUNTIFS(Kickstarter!D$84:D$4108,"&gt;=25000",Kickstarter!D$84:D$4108,"&lt;30000",Kickstarter!F$84:F$4108,"successful",Kickstarter!P$84:P$4108,"plays")</f>
        <v>1</v>
      </c>
      <c r="C8">
        <f>COUNTIFS(Kickstarter!D$84:D$4108,"&gt;=25000",Kickstarter!D$84:D$4108,"&lt;30000",Kickstarter!F$84:F$4108,"failed",Kickstarter!P$84:P$4108,"plays")</f>
        <v>4</v>
      </c>
      <c r="D8">
        <f>COUNTIFS(Kickstarter!D$84:D$4108,"&gt;=25000",Kickstarter!D$84:D$4108,"&lt;30000",Kickstarter!F$84:F$4108,"canceled",Kickstarter!P$84:P$4108,"plays")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0">
        <f t="shared" si="3"/>
        <v>0</v>
      </c>
    </row>
    <row r="9" spans="1:8" x14ac:dyDescent="0.2">
      <c r="A9" t="s">
        <v>8397</v>
      </c>
      <c r="B9">
        <f>COUNTIFS(Kickstarter!D$84:D$4108,"&gt;=30000",Kickstarter!D$84:D$4108,"&lt;35000",Kickstarter!F$84:F$4108,"successful",Kickstarter!P$84:P$4108,"plays")</f>
        <v>3</v>
      </c>
      <c r="C9">
        <f>COUNTIFS(Kickstarter!D$84:D$4108,"&gt;=30000",Kickstarter!D$84:D$4108,"&lt;35000",Kickstarter!F$84:F$4108,"failed",Kickstarter!P$84:P$4108,"plays")</f>
        <v>8</v>
      </c>
      <c r="D9">
        <f>COUNTIFS(Kickstarter!D$84:D$4108,"&gt;=30000",Kickstarter!D$84:D$4108,"&lt;35000",Kickstarter!F$84:F$4108,"canceled",Kickstarter!P$84:P$4108,"plays")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0">
        <f t="shared" si="3"/>
        <v>0</v>
      </c>
    </row>
    <row r="10" spans="1:8" x14ac:dyDescent="0.2">
      <c r="A10" t="s">
        <v>8398</v>
      </c>
      <c r="B10">
        <f>COUNTIFS(Kickstarter!D$84:D$4108,"&gt;=35000",Kickstarter!D$84:D$4108,"&lt;40000",Kickstarter!F$84:F$4108,"successful",Kickstarter!P$84:P$4108,"plays")</f>
        <v>4</v>
      </c>
      <c r="C10">
        <f>COUNTIFS(Kickstarter!D$84:D$4108,"&gt;=35000",Kickstarter!D$84:D$4108,"&lt;40000",Kickstarter!F$84:F$4108,"failed",Kickstarter!P$84:P$4108,"plays")</f>
        <v>2</v>
      </c>
      <c r="D10">
        <f>COUNTIFS(Kickstarter!D$84:D$4108,"&gt;=35000",Kickstarter!D$84:D$4108,"&lt;40000",Kickstarter!F$84:F$4108,"canceled",Kickstarter!P$84:P$4108,"plays")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0">
        <f t="shared" si="3"/>
        <v>0</v>
      </c>
    </row>
    <row r="11" spans="1:8" x14ac:dyDescent="0.2">
      <c r="A11" t="s">
        <v>8399</v>
      </c>
      <c r="B11">
        <f>COUNTIFS(Kickstarter!D$84:D$4108,"&gt;=40000",Kickstarter!D$84:D$4108,"&lt;45000",Kickstarter!F$84:F$4108,"successful",Kickstarter!P$84:P$4108,"plays")</f>
        <v>2</v>
      </c>
      <c r="C11">
        <f>COUNTIFS(Kickstarter!D$84:D$4108,"&gt;=40000",Kickstarter!D$84:D$4108,"&lt;45000",Kickstarter!F$84:F$4108,"failed",Kickstarter!P$84:P$4108,"plays")</f>
        <v>1</v>
      </c>
      <c r="D11">
        <f>COUNTIFS(Kickstarter!D$84:D$4108,"&gt;=40000",Kickstarter!D$84:D$4108,"&lt;45000",Kickstarter!F$84:F$4108,"canceled",Kickstarter!P$84:P$4108,"plays")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0">
        <f t="shared" si="3"/>
        <v>0</v>
      </c>
    </row>
    <row r="12" spans="1:8" x14ac:dyDescent="0.2">
      <c r="A12" t="s">
        <v>8400</v>
      </c>
      <c r="B12">
        <f>COUNTIFS(Kickstarter!D$84:D$4108,"&gt;=45000",Kickstarter!D$84:D$4108,"&lt;50000",Kickstarter!F$84:F$4108,"successful",Kickstarter!P$84:P$4108,"plays")</f>
        <v>0</v>
      </c>
      <c r="C12">
        <f>COUNTIFS(Kickstarter!D$84:D$4108,"&gt;=45000",Kickstarter!D$84:D$4108,"&lt;49000",Kickstarter!F$84:F$4108,"failed",Kickstarter!P$84:P$4108,"plays")</f>
        <v>1</v>
      </c>
      <c r="D12">
        <f>COUNTIFS(Kickstarter!D$84:D$4108,"&gt;=45000",Kickstarter!D$84:D$4108,"&lt;50000",Kickstarter!F$84:F$4108,"canceled",Kickstarter!P$84:P$4108,"plays")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0">
        <f t="shared" si="3"/>
        <v>0</v>
      </c>
    </row>
    <row r="13" spans="1:8" x14ac:dyDescent="0.2">
      <c r="A13" t="s">
        <v>8401</v>
      </c>
      <c r="B13">
        <f>COUNTIFS(Kickstarter!D$84:D$4108,"&gt;=50000",Kickstarter!F$84:F$4108,"successful",Kickstarter!P$84:P$4108,"plays")</f>
        <v>2</v>
      </c>
      <c r="C13">
        <f>COUNTIFS(Kickstarter!D$84:D$4108,"&gt;=50000",Kickstarter!F$84:F$4108,"failed",Kickstarter!P$84:P$4108,"plays")</f>
        <v>14</v>
      </c>
      <c r="D13">
        <f>COUNTIFS(Kickstarter!D$84:D$4108,"&gt;=50000",Kickstarter!F$84:F$4108,"canceled",Kickstarter!P$84:P$4108,)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opLeftCell="P1" zoomScale="90" zoomScaleNormal="90" workbookViewId="0">
      <selection activeCell="Y1" sqref="Y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4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20" customWidth="1"/>
    <col min="18" max="18" width="21.83203125" customWidth="1"/>
    <col min="19" max="19" width="28.5" customWidth="1"/>
    <col min="20" max="20" width="34.83203125" customWidth="1"/>
    <col min="21" max="21" width="22.33203125" customWidth="1"/>
    <col min="22" max="22" width="21.6640625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8379</v>
      </c>
      <c r="V1" s="1" t="s">
        <v>8403</v>
      </c>
    </row>
    <row r="2" spans="1:22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 t="s">
        <v>8308</v>
      </c>
      <c r="P2" t="s">
        <v>8309</v>
      </c>
      <c r="Q2">
        <f t="shared" ref="Q2:Q33" si="0">ROUND(E2/D2*100,0)</f>
        <v>7814</v>
      </c>
      <c r="R2">
        <f>IFERROR(ROUND(E2/L2,2),0)</f>
        <v>88.6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2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 t="s">
        <v>8308</v>
      </c>
      <c r="P3" t="s">
        <v>8310</v>
      </c>
      <c r="Q3">
        <f t="shared" si="0"/>
        <v>21535</v>
      </c>
      <c r="R3">
        <f t="shared" ref="R3:R66" si="1">IFERROR(ROUND(E3/L3,2),0)</f>
        <v>1389.36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2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 t="s">
        <v>8308</v>
      </c>
      <c r="P4" t="s">
        <v>8309</v>
      </c>
      <c r="Q4">
        <f t="shared" si="0"/>
        <v>263</v>
      </c>
      <c r="R4">
        <f t="shared" si="1"/>
        <v>272.36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2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 t="s">
        <v>8308</v>
      </c>
      <c r="P5" t="s">
        <v>8309</v>
      </c>
      <c r="Q5">
        <f t="shared" si="0"/>
        <v>543</v>
      </c>
      <c r="R5">
        <f t="shared" si="1"/>
        <v>116.35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2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 t="s">
        <v>8308</v>
      </c>
      <c r="P6" t="s">
        <v>8309</v>
      </c>
      <c r="Q6">
        <f t="shared" si="0"/>
        <v>800</v>
      </c>
      <c r="R6">
        <f t="shared" si="1"/>
        <v>188.51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2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 t="s">
        <v>8308</v>
      </c>
      <c r="P7" t="s">
        <v>8309</v>
      </c>
      <c r="Q7">
        <f t="shared" si="0"/>
        <v>495</v>
      </c>
      <c r="R7">
        <f t="shared" si="1"/>
        <v>173.58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2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 t="s">
        <v>8311</v>
      </c>
      <c r="P8" t="s">
        <v>8312</v>
      </c>
      <c r="Q8">
        <f t="shared" si="0"/>
        <v>1182</v>
      </c>
      <c r="R8">
        <f t="shared" si="1"/>
        <v>29.19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2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 t="s">
        <v>8308</v>
      </c>
      <c r="P9" t="s">
        <v>8309</v>
      </c>
      <c r="Q9">
        <f t="shared" si="0"/>
        <v>1027</v>
      </c>
      <c r="R9">
        <f t="shared" si="1"/>
        <v>1323.25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2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 t="s">
        <v>8308</v>
      </c>
      <c r="P10" t="s">
        <v>8309</v>
      </c>
      <c r="Q10">
        <f t="shared" si="0"/>
        <v>257</v>
      </c>
      <c r="R10">
        <f t="shared" si="1"/>
        <v>247.94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2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 t="s">
        <v>8308</v>
      </c>
      <c r="P11" t="s">
        <v>8309</v>
      </c>
      <c r="Q11">
        <f t="shared" si="0"/>
        <v>191</v>
      </c>
      <c r="R11">
        <f t="shared" si="1"/>
        <v>86.16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2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 t="s">
        <v>8313</v>
      </c>
      <c r="P12" t="s">
        <v>8314</v>
      </c>
      <c r="Q12">
        <f t="shared" si="0"/>
        <v>157</v>
      </c>
      <c r="R12">
        <f t="shared" si="1"/>
        <v>849.67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2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 t="s">
        <v>8308</v>
      </c>
      <c r="P13" t="s">
        <v>8309</v>
      </c>
      <c r="Q13">
        <f t="shared" si="0"/>
        <v>820</v>
      </c>
      <c r="R13">
        <f t="shared" si="1"/>
        <v>422.02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2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 t="s">
        <v>8308</v>
      </c>
      <c r="P14" t="s">
        <v>8309</v>
      </c>
      <c r="Q14">
        <f t="shared" si="0"/>
        <v>317</v>
      </c>
      <c r="R14">
        <f t="shared" si="1"/>
        <v>259.25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2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 t="s">
        <v>8308</v>
      </c>
      <c r="P15" t="s">
        <v>8309</v>
      </c>
      <c r="Q15">
        <f t="shared" si="0"/>
        <v>699</v>
      </c>
      <c r="R15">
        <f t="shared" si="1"/>
        <v>842.11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2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 t="s">
        <v>8308</v>
      </c>
      <c r="P16" t="s">
        <v>8309</v>
      </c>
      <c r="Q16">
        <f t="shared" si="0"/>
        <v>348</v>
      </c>
      <c r="R16">
        <f t="shared" si="1"/>
        <v>511.79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 t="s">
        <v>8308</v>
      </c>
      <c r="P17" t="s">
        <v>8315</v>
      </c>
      <c r="Q17">
        <f t="shared" si="0"/>
        <v>34</v>
      </c>
      <c r="R17">
        <f t="shared" si="1"/>
        <v>223.58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 t="s">
        <v>8308</v>
      </c>
      <c r="P18" t="s">
        <v>8309</v>
      </c>
      <c r="Q18">
        <f t="shared" si="0"/>
        <v>126</v>
      </c>
      <c r="R18">
        <f t="shared" si="1"/>
        <v>64.569999999999993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 t="s">
        <v>8308</v>
      </c>
      <c r="P19" t="s">
        <v>8309</v>
      </c>
      <c r="Q19">
        <f t="shared" si="0"/>
        <v>788</v>
      </c>
      <c r="R19">
        <f t="shared" si="1"/>
        <v>176.2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 t="s">
        <v>8308</v>
      </c>
      <c r="P20" t="s">
        <v>8315</v>
      </c>
      <c r="Q20">
        <f t="shared" si="0"/>
        <v>2791</v>
      </c>
      <c r="R20">
        <f t="shared" si="1"/>
        <v>83.8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 t="s">
        <v>8308</v>
      </c>
      <c r="P21" t="s">
        <v>8309</v>
      </c>
      <c r="Q21">
        <f t="shared" si="0"/>
        <v>387</v>
      </c>
      <c r="R21">
        <f t="shared" si="1"/>
        <v>593.94000000000005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 t="s">
        <v>8308</v>
      </c>
      <c r="P22" t="s">
        <v>8310</v>
      </c>
      <c r="Q22">
        <f t="shared" si="0"/>
        <v>1460</v>
      </c>
      <c r="R22">
        <f t="shared" si="1"/>
        <v>134.36000000000001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 t="s">
        <v>8316</v>
      </c>
      <c r="P23" t="s">
        <v>8317</v>
      </c>
      <c r="Q23">
        <f t="shared" si="0"/>
        <v>951</v>
      </c>
      <c r="R23">
        <f t="shared" si="1"/>
        <v>65.89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 t="s">
        <v>8316</v>
      </c>
      <c r="P24" t="s">
        <v>8317</v>
      </c>
      <c r="Q24">
        <f t="shared" si="0"/>
        <v>975</v>
      </c>
      <c r="R24">
        <f t="shared" si="1"/>
        <v>426.93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 t="s">
        <v>8308</v>
      </c>
      <c r="P25" t="s">
        <v>8309</v>
      </c>
      <c r="Q25">
        <f t="shared" si="0"/>
        <v>260</v>
      </c>
      <c r="R25">
        <f t="shared" si="1"/>
        <v>180.75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 t="s">
        <v>8308</v>
      </c>
      <c r="P26" t="s">
        <v>8309</v>
      </c>
      <c r="Q26">
        <f t="shared" si="0"/>
        <v>115</v>
      </c>
      <c r="R26">
        <f t="shared" si="1"/>
        <v>282.66000000000003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 t="s">
        <v>8308</v>
      </c>
      <c r="P27" t="s">
        <v>8309</v>
      </c>
      <c r="Q27">
        <f t="shared" si="0"/>
        <v>382</v>
      </c>
      <c r="R27">
        <f t="shared" si="1"/>
        <v>128.38999999999999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 t="s">
        <v>8308</v>
      </c>
      <c r="P28" t="s">
        <v>8309</v>
      </c>
      <c r="Q28">
        <f t="shared" si="0"/>
        <v>207</v>
      </c>
      <c r="R28">
        <f t="shared" si="1"/>
        <v>136.63999999999999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 t="s">
        <v>8308</v>
      </c>
      <c r="P29" t="s">
        <v>8318</v>
      </c>
      <c r="Q29">
        <f t="shared" si="0"/>
        <v>53</v>
      </c>
      <c r="R29">
        <f t="shared" si="1"/>
        <v>2928.93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 t="s">
        <v>8316</v>
      </c>
      <c r="P30" t="s">
        <v>8317</v>
      </c>
      <c r="Q30">
        <f t="shared" si="0"/>
        <v>1015</v>
      </c>
      <c r="R30">
        <f t="shared" si="1"/>
        <v>56.97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 t="s">
        <v>8308</v>
      </c>
      <c r="P31" t="s">
        <v>8309</v>
      </c>
      <c r="Q31">
        <f t="shared" si="0"/>
        <v>402</v>
      </c>
      <c r="R31">
        <f t="shared" si="1"/>
        <v>245.02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 t="s">
        <v>8316</v>
      </c>
      <c r="P32" t="s">
        <v>8317</v>
      </c>
      <c r="Q32">
        <f t="shared" si="0"/>
        <v>945</v>
      </c>
      <c r="R32">
        <f t="shared" si="1"/>
        <v>164.8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 t="s">
        <v>8308</v>
      </c>
      <c r="P33" t="s">
        <v>8309</v>
      </c>
      <c r="Q33">
        <f t="shared" si="0"/>
        <v>485</v>
      </c>
      <c r="R33">
        <f t="shared" si="1"/>
        <v>108.97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 t="s">
        <v>8319</v>
      </c>
      <c r="P34" t="s">
        <v>8320</v>
      </c>
      <c r="Q34">
        <f t="shared" ref="Q34:Q66" si="5">ROUND(E34/D34*100,0)</f>
        <v>526</v>
      </c>
      <c r="R34">
        <f t="shared" si="1"/>
        <v>54.88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 t="s">
        <v>8316</v>
      </c>
      <c r="P35" t="s">
        <v>8317</v>
      </c>
      <c r="Q35">
        <f t="shared" si="5"/>
        <v>720</v>
      </c>
      <c r="R35">
        <f t="shared" si="1"/>
        <v>107.82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 t="s">
        <v>8308</v>
      </c>
      <c r="P36" t="s">
        <v>8309</v>
      </c>
      <c r="Q36">
        <f t="shared" si="5"/>
        <v>355</v>
      </c>
      <c r="R36">
        <f t="shared" si="1"/>
        <v>91.21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 t="s">
        <v>8308</v>
      </c>
      <c r="P37" t="s">
        <v>8309</v>
      </c>
      <c r="Q37">
        <f t="shared" si="5"/>
        <v>353</v>
      </c>
      <c r="R37">
        <f t="shared" si="1"/>
        <v>326.29000000000002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 t="s">
        <v>8308</v>
      </c>
      <c r="P38" t="s">
        <v>8309</v>
      </c>
      <c r="Q38">
        <f t="shared" si="5"/>
        <v>294</v>
      </c>
      <c r="R38">
        <f t="shared" si="1"/>
        <v>483.34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 t="s">
        <v>8321</v>
      </c>
      <c r="P39" t="s">
        <v>8322</v>
      </c>
      <c r="Q39">
        <f t="shared" si="5"/>
        <v>114</v>
      </c>
      <c r="R39">
        <f t="shared" si="1"/>
        <v>161.26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 t="s">
        <v>8308</v>
      </c>
      <c r="P40" t="s">
        <v>8309</v>
      </c>
      <c r="Q40">
        <f t="shared" si="5"/>
        <v>1705</v>
      </c>
      <c r="R40">
        <f t="shared" si="1"/>
        <v>68.819999999999993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 t="s">
        <v>8308</v>
      </c>
      <c r="P41" t="s">
        <v>8309</v>
      </c>
      <c r="Q41">
        <f t="shared" si="5"/>
        <v>136</v>
      </c>
      <c r="R41">
        <f t="shared" si="1"/>
        <v>449.26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 t="s">
        <v>8323</v>
      </c>
      <c r="P42" t="s">
        <v>8324</v>
      </c>
      <c r="Q42">
        <f t="shared" si="5"/>
        <v>147</v>
      </c>
      <c r="R42">
        <f t="shared" si="1"/>
        <v>155.24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 t="s">
        <v>8321</v>
      </c>
      <c r="P43" t="s">
        <v>8322</v>
      </c>
      <c r="Q43">
        <f t="shared" si="5"/>
        <v>113</v>
      </c>
      <c r="R43">
        <f t="shared" si="1"/>
        <v>147.16999999999999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 t="s">
        <v>8308</v>
      </c>
      <c r="P44" t="s">
        <v>8309</v>
      </c>
      <c r="Q44">
        <f t="shared" si="5"/>
        <v>211</v>
      </c>
      <c r="R44">
        <f t="shared" si="1"/>
        <v>262.16000000000003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 t="s">
        <v>8308</v>
      </c>
      <c r="P45" t="s">
        <v>8309</v>
      </c>
      <c r="Q45">
        <f t="shared" si="5"/>
        <v>1678</v>
      </c>
      <c r="R45">
        <f t="shared" si="1"/>
        <v>20.47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 t="s">
        <v>8308</v>
      </c>
      <c r="P46" t="s">
        <v>8309</v>
      </c>
      <c r="Q46">
        <f t="shared" si="5"/>
        <v>399</v>
      </c>
      <c r="R46">
        <f t="shared" si="1"/>
        <v>577.28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 t="s">
        <v>8308</v>
      </c>
      <c r="P47" t="s">
        <v>8309</v>
      </c>
      <c r="Q47">
        <f t="shared" si="5"/>
        <v>161</v>
      </c>
      <c r="R47">
        <f t="shared" si="1"/>
        <v>457.39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 t="s">
        <v>8308</v>
      </c>
      <c r="P48" t="s">
        <v>8309</v>
      </c>
      <c r="Q48">
        <f t="shared" si="5"/>
        <v>201</v>
      </c>
      <c r="R48">
        <f t="shared" si="1"/>
        <v>220.74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 t="s">
        <v>8323</v>
      </c>
      <c r="P49" t="s">
        <v>8324</v>
      </c>
      <c r="Q49">
        <f t="shared" si="5"/>
        <v>102</v>
      </c>
      <c r="R49">
        <f t="shared" si="1"/>
        <v>108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 t="s">
        <v>8308</v>
      </c>
      <c r="P50" t="s">
        <v>8309</v>
      </c>
      <c r="Q50">
        <f t="shared" si="5"/>
        <v>153</v>
      </c>
      <c r="R50">
        <f t="shared" si="1"/>
        <v>324.69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 t="s">
        <v>8308</v>
      </c>
      <c r="P51" t="s">
        <v>8309</v>
      </c>
      <c r="Q51">
        <f t="shared" si="5"/>
        <v>305</v>
      </c>
      <c r="R51">
        <f t="shared" si="1"/>
        <v>383.36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 t="s">
        <v>8321</v>
      </c>
      <c r="P52" t="s">
        <v>8325</v>
      </c>
      <c r="Q52">
        <f t="shared" si="5"/>
        <v>51</v>
      </c>
      <c r="R52">
        <f t="shared" si="1"/>
        <v>117.68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 t="s">
        <v>8308</v>
      </c>
      <c r="P53" t="s">
        <v>8310</v>
      </c>
      <c r="Q53">
        <f t="shared" si="5"/>
        <v>75</v>
      </c>
      <c r="R53">
        <f t="shared" si="1"/>
        <v>932.31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 t="s">
        <v>8321</v>
      </c>
      <c r="P54" t="s">
        <v>8322</v>
      </c>
      <c r="Q54">
        <f t="shared" si="5"/>
        <v>147</v>
      </c>
      <c r="R54">
        <f t="shared" si="1"/>
        <v>92.25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 t="s">
        <v>8308</v>
      </c>
      <c r="P55" t="s">
        <v>8309</v>
      </c>
      <c r="Q55">
        <f t="shared" si="5"/>
        <v>285</v>
      </c>
      <c r="R55">
        <f t="shared" si="1"/>
        <v>279.38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 t="s">
        <v>8321</v>
      </c>
      <c r="P56" t="s">
        <v>8322</v>
      </c>
      <c r="Q56">
        <f t="shared" si="5"/>
        <v>109</v>
      </c>
      <c r="R56">
        <f t="shared" si="1"/>
        <v>56.34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 t="s">
        <v>8311</v>
      </c>
      <c r="P57" t="s">
        <v>8312</v>
      </c>
      <c r="Q57">
        <f t="shared" si="5"/>
        <v>456</v>
      </c>
      <c r="R57">
        <f t="shared" si="1"/>
        <v>52.62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 t="s">
        <v>8316</v>
      </c>
      <c r="P58" t="s">
        <v>8317</v>
      </c>
      <c r="Q58">
        <f t="shared" si="5"/>
        <v>1360</v>
      </c>
      <c r="R58">
        <f t="shared" si="1"/>
        <v>53.87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 t="s">
        <v>8316</v>
      </c>
      <c r="P59" t="s">
        <v>8317</v>
      </c>
      <c r="Q59">
        <f t="shared" si="5"/>
        <v>1081</v>
      </c>
      <c r="R59">
        <f t="shared" si="1"/>
        <v>40.07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 t="s">
        <v>8308</v>
      </c>
      <c r="P60" t="s">
        <v>8309</v>
      </c>
      <c r="Q60">
        <f t="shared" si="5"/>
        <v>148</v>
      </c>
      <c r="R60">
        <f t="shared" si="1"/>
        <v>91.83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 t="s">
        <v>8308</v>
      </c>
      <c r="P61" t="s">
        <v>8309</v>
      </c>
      <c r="Q61">
        <f t="shared" si="5"/>
        <v>125</v>
      </c>
      <c r="R61">
        <f t="shared" si="1"/>
        <v>385.04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 t="s">
        <v>8308</v>
      </c>
      <c r="P62" t="s">
        <v>8309</v>
      </c>
      <c r="Q62">
        <f t="shared" si="5"/>
        <v>248</v>
      </c>
      <c r="R62">
        <f t="shared" si="1"/>
        <v>408.98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 t="s">
        <v>8321</v>
      </c>
      <c r="P63" t="s">
        <v>8322</v>
      </c>
      <c r="Q63">
        <f t="shared" si="5"/>
        <v>182</v>
      </c>
      <c r="R63">
        <f t="shared" si="1"/>
        <v>81.75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 t="s">
        <v>8308</v>
      </c>
      <c r="P64" t="s">
        <v>8309</v>
      </c>
      <c r="Q64">
        <f t="shared" si="5"/>
        <v>120</v>
      </c>
      <c r="R64">
        <f t="shared" si="1"/>
        <v>223.1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 t="s">
        <v>8308</v>
      </c>
      <c r="P65" t="s">
        <v>8309</v>
      </c>
      <c r="Q65">
        <f t="shared" si="5"/>
        <v>234</v>
      </c>
      <c r="R65">
        <f t="shared" si="1"/>
        <v>331.1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 t="s">
        <v>8321</v>
      </c>
      <c r="P66" t="s">
        <v>8322</v>
      </c>
      <c r="Q66">
        <f t="shared" si="5"/>
        <v>156</v>
      </c>
      <c r="R66">
        <f t="shared" si="1"/>
        <v>54.75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 t="s">
        <v>8308</v>
      </c>
      <c r="P67" t="s">
        <v>8309</v>
      </c>
      <c r="Q67">
        <f t="shared" ref="Q67:Q130" si="6">ROUND(E67/D67*100,0)</f>
        <v>579</v>
      </c>
      <c r="R67">
        <f t="shared" ref="R67:R130" si="7">IFERROR(ROUND(E67/L67,2),0)</f>
        <v>61.38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>
        <f t="shared" ref="U67:U130" si="10">YEAR(S67)</f>
        <v>2016</v>
      </c>
    </row>
    <row r="68" spans="1:21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 t="s">
        <v>8308</v>
      </c>
      <c r="P68" t="s">
        <v>8310</v>
      </c>
      <c r="Q68">
        <f t="shared" si="6"/>
        <v>58</v>
      </c>
      <c r="R68">
        <f t="shared" si="7"/>
        <v>343.15</v>
      </c>
      <c r="S68" s="15">
        <f t="shared" si="8"/>
        <v>42675.66778935185</v>
      </c>
      <c r="T68" s="15">
        <f t="shared" si="9"/>
        <v>42712.207638888889</v>
      </c>
      <c r="U68">
        <f t="shared" si="10"/>
        <v>2016</v>
      </c>
    </row>
    <row r="69" spans="1:21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 t="s">
        <v>8308</v>
      </c>
      <c r="P69" t="s">
        <v>8309</v>
      </c>
      <c r="Q69">
        <f t="shared" si="6"/>
        <v>115</v>
      </c>
      <c r="R69">
        <f t="shared" si="7"/>
        <v>566.39</v>
      </c>
      <c r="S69" s="15">
        <f t="shared" si="8"/>
        <v>42423.3830787037</v>
      </c>
      <c r="T69" s="15">
        <f t="shared" si="9"/>
        <v>42453.341412037036</v>
      </c>
      <c r="U69">
        <f t="shared" si="10"/>
        <v>2016</v>
      </c>
    </row>
    <row r="70" spans="1:21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 t="s">
        <v>8321</v>
      </c>
      <c r="P70" t="s">
        <v>8322</v>
      </c>
      <c r="Q70">
        <f t="shared" si="6"/>
        <v>113</v>
      </c>
      <c r="R70">
        <f t="shared" si="7"/>
        <v>203.63</v>
      </c>
      <c r="S70" s="15">
        <f t="shared" si="8"/>
        <v>42263.680289351847</v>
      </c>
      <c r="T70" s="15">
        <f t="shared" si="9"/>
        <v>42305.333333333328</v>
      </c>
      <c r="U70">
        <f t="shared" si="10"/>
        <v>2015</v>
      </c>
    </row>
    <row r="71" spans="1:21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 t="s">
        <v>8323</v>
      </c>
      <c r="P71" t="s">
        <v>8324</v>
      </c>
      <c r="Q71">
        <f t="shared" si="6"/>
        <v>113</v>
      </c>
      <c r="R71">
        <f t="shared" si="7"/>
        <v>89.31</v>
      </c>
      <c r="S71" s="15">
        <f t="shared" si="8"/>
        <v>42644.535358796296</v>
      </c>
      <c r="T71" s="15">
        <f t="shared" si="9"/>
        <v>42675.165972222225</v>
      </c>
      <c r="U71">
        <f t="shared" si="10"/>
        <v>2016</v>
      </c>
    </row>
    <row r="72" spans="1:21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 t="s">
        <v>8308</v>
      </c>
      <c r="P72" t="s">
        <v>8309</v>
      </c>
      <c r="Q72">
        <f t="shared" si="6"/>
        <v>1105</v>
      </c>
      <c r="R72">
        <f t="shared" si="7"/>
        <v>67.69</v>
      </c>
      <c r="S72" s="15">
        <f t="shared" si="8"/>
        <v>41148.194641203707</v>
      </c>
      <c r="T72" s="15">
        <f t="shared" si="9"/>
        <v>41188.165972222225</v>
      </c>
      <c r="U72">
        <f t="shared" si="10"/>
        <v>2012</v>
      </c>
    </row>
    <row r="73" spans="1:21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 t="s">
        <v>8308</v>
      </c>
      <c r="P73" t="s">
        <v>8315</v>
      </c>
      <c r="Q73">
        <f t="shared" si="6"/>
        <v>1379</v>
      </c>
      <c r="R73">
        <f t="shared" si="7"/>
        <v>31.82</v>
      </c>
      <c r="S73" s="15">
        <f t="shared" si="8"/>
        <v>41144.42155092593</v>
      </c>
      <c r="T73" s="15">
        <f t="shared" si="9"/>
        <v>41165.42155092593</v>
      </c>
      <c r="U73">
        <f t="shared" si="10"/>
        <v>2012</v>
      </c>
    </row>
    <row r="74" spans="1:21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 t="s">
        <v>8308</v>
      </c>
      <c r="P74" t="s">
        <v>8309</v>
      </c>
      <c r="Q74">
        <f t="shared" si="6"/>
        <v>217</v>
      </c>
      <c r="R74">
        <f t="shared" si="7"/>
        <v>78.83</v>
      </c>
      <c r="S74" s="15">
        <f t="shared" si="8"/>
        <v>42728.71230324074</v>
      </c>
      <c r="T74" s="15">
        <f t="shared" si="9"/>
        <v>42758.71230324074</v>
      </c>
      <c r="U74">
        <f t="shared" si="10"/>
        <v>2016</v>
      </c>
    </row>
    <row r="75" spans="1:21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 t="s">
        <v>8308</v>
      </c>
      <c r="P75" t="s">
        <v>8315</v>
      </c>
      <c r="Q75">
        <f t="shared" si="6"/>
        <v>107</v>
      </c>
      <c r="R75">
        <f t="shared" si="7"/>
        <v>60.97</v>
      </c>
      <c r="S75" s="15">
        <f t="shared" si="8"/>
        <v>42508.541550925926</v>
      </c>
      <c r="T75" s="15">
        <f t="shared" si="9"/>
        <v>42538.541550925926</v>
      </c>
      <c r="U75">
        <f t="shared" si="10"/>
        <v>2016</v>
      </c>
    </row>
    <row r="76" spans="1:21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 t="s">
        <v>8308</v>
      </c>
      <c r="P76" t="s">
        <v>8310</v>
      </c>
      <c r="Q76">
        <f t="shared" si="6"/>
        <v>82</v>
      </c>
      <c r="R76">
        <f t="shared" si="7"/>
        <v>120.39</v>
      </c>
      <c r="S76" s="15">
        <f t="shared" si="8"/>
        <v>41563.485509259262</v>
      </c>
      <c r="T76" s="15">
        <f t="shared" si="9"/>
        <v>41600.666666666664</v>
      </c>
      <c r="U76">
        <f t="shared" si="10"/>
        <v>2013</v>
      </c>
    </row>
    <row r="77" spans="1:21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 t="s">
        <v>8308</v>
      </c>
      <c r="P77" t="s">
        <v>8315</v>
      </c>
      <c r="Q77">
        <f t="shared" si="6"/>
        <v>304</v>
      </c>
      <c r="R77">
        <f t="shared" si="7"/>
        <v>157.29</v>
      </c>
      <c r="S77" s="15">
        <f t="shared" si="8"/>
        <v>41075.237858796296</v>
      </c>
      <c r="T77" s="15">
        <f t="shared" si="9"/>
        <v>41105.237858796296</v>
      </c>
      <c r="U77">
        <f t="shared" si="10"/>
        <v>2012</v>
      </c>
    </row>
    <row r="78" spans="1:21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 t="s">
        <v>8308</v>
      </c>
      <c r="P78" t="s">
        <v>8309</v>
      </c>
      <c r="Q78">
        <f t="shared" si="6"/>
        <v>212</v>
      </c>
      <c r="R78">
        <f t="shared" si="7"/>
        <v>127.36</v>
      </c>
      <c r="S78" s="15">
        <f t="shared" si="8"/>
        <v>42651.420567129629</v>
      </c>
      <c r="T78" s="15">
        <f t="shared" si="9"/>
        <v>42681.462233796294</v>
      </c>
      <c r="U78">
        <f t="shared" si="10"/>
        <v>2016</v>
      </c>
    </row>
    <row r="79" spans="1:21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 t="s">
        <v>8308</v>
      </c>
      <c r="P79" t="s">
        <v>8310</v>
      </c>
      <c r="Q79">
        <f t="shared" si="6"/>
        <v>141</v>
      </c>
      <c r="R79">
        <f t="shared" si="7"/>
        <v>95.83</v>
      </c>
      <c r="S79" s="15">
        <f t="shared" si="8"/>
        <v>42199.618518518517</v>
      </c>
      <c r="T79" s="15">
        <f t="shared" si="9"/>
        <v>42236.618518518517</v>
      </c>
      <c r="U79">
        <f t="shared" si="10"/>
        <v>2015</v>
      </c>
    </row>
    <row r="80" spans="1:21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 t="s">
        <v>8316</v>
      </c>
      <c r="P80" t="s">
        <v>8317</v>
      </c>
      <c r="Q80">
        <f t="shared" si="6"/>
        <v>2647</v>
      </c>
      <c r="R80">
        <f t="shared" si="7"/>
        <v>53.48</v>
      </c>
      <c r="S80" s="15">
        <f t="shared" si="8"/>
        <v>41660.708530092597</v>
      </c>
      <c r="T80" s="15">
        <f t="shared" si="9"/>
        <v>41691.75</v>
      </c>
      <c r="U80">
        <f t="shared" si="10"/>
        <v>2014</v>
      </c>
    </row>
    <row r="81" spans="1:22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 t="s">
        <v>8308</v>
      </c>
      <c r="P81" t="s">
        <v>8309</v>
      </c>
      <c r="Q81">
        <f t="shared" si="6"/>
        <v>106</v>
      </c>
      <c r="R81">
        <f t="shared" si="7"/>
        <v>261.75</v>
      </c>
      <c r="S81" s="15">
        <f t="shared" si="8"/>
        <v>42452.579988425925</v>
      </c>
      <c r="T81" s="15">
        <f t="shared" si="9"/>
        <v>42482.579988425925</v>
      </c>
      <c r="U81">
        <f t="shared" si="10"/>
        <v>2016</v>
      </c>
    </row>
    <row r="82" spans="1:22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 t="s">
        <v>8319</v>
      </c>
      <c r="P82" t="s">
        <v>8320</v>
      </c>
      <c r="Q82">
        <f t="shared" si="6"/>
        <v>521</v>
      </c>
      <c r="R82">
        <f t="shared" si="7"/>
        <v>48.1</v>
      </c>
      <c r="S82" s="15">
        <f t="shared" si="8"/>
        <v>41666.924710648149</v>
      </c>
      <c r="T82" s="15">
        <f t="shared" si="9"/>
        <v>41706.924710648149</v>
      </c>
      <c r="U82">
        <f t="shared" si="10"/>
        <v>2014</v>
      </c>
    </row>
    <row r="83" spans="1:22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 t="s">
        <v>8308</v>
      </c>
      <c r="P83" t="s">
        <v>8309</v>
      </c>
      <c r="Q83">
        <f t="shared" si="6"/>
        <v>103</v>
      </c>
      <c r="R83">
        <f t="shared" si="7"/>
        <v>227.85</v>
      </c>
      <c r="S83" s="15">
        <f t="shared" si="8"/>
        <v>42081.903587962966</v>
      </c>
      <c r="T83" s="15">
        <f t="shared" si="9"/>
        <v>42111</v>
      </c>
      <c r="U83">
        <f t="shared" si="10"/>
        <v>2015</v>
      </c>
    </row>
    <row r="84" spans="1:22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 t="s">
        <v>8323</v>
      </c>
      <c r="P84" t="s">
        <v>8326</v>
      </c>
      <c r="Q84">
        <f t="shared" si="6"/>
        <v>101</v>
      </c>
      <c r="R84">
        <f t="shared" si="7"/>
        <v>1008.24</v>
      </c>
      <c r="S84" s="15">
        <f t="shared" si="8"/>
        <v>42116.710752314815</v>
      </c>
      <c r="T84" s="15">
        <f t="shared" si="9"/>
        <v>42146.710752314815</v>
      </c>
      <c r="U84">
        <f t="shared" si="10"/>
        <v>2015</v>
      </c>
      <c r="V84">
        <f>_xlfn.DAYS(T84,S84)</f>
        <v>30</v>
      </c>
    </row>
    <row r="85" spans="1:22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 t="s">
        <v>8308</v>
      </c>
      <c r="P85" t="s">
        <v>8309</v>
      </c>
      <c r="Q85">
        <f t="shared" si="6"/>
        <v>1436</v>
      </c>
      <c r="R85">
        <f t="shared" si="7"/>
        <v>74.11</v>
      </c>
      <c r="S85" s="15">
        <f t="shared" si="8"/>
        <v>41326.987974537034</v>
      </c>
      <c r="T85" s="15">
        <f t="shared" si="9"/>
        <v>41356.94630787037</v>
      </c>
      <c r="U85">
        <f t="shared" si="10"/>
        <v>2013</v>
      </c>
    </row>
    <row r="86" spans="1:22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 t="s">
        <v>8323</v>
      </c>
      <c r="P86" t="s">
        <v>8326</v>
      </c>
      <c r="Q86">
        <f t="shared" si="6"/>
        <v>100</v>
      </c>
      <c r="R86">
        <f t="shared" si="7"/>
        <v>179.28</v>
      </c>
      <c r="S86" s="15">
        <f t="shared" si="8"/>
        <v>41730.276747685188</v>
      </c>
      <c r="T86" s="15">
        <f t="shared" si="9"/>
        <v>41764.276747685188</v>
      </c>
      <c r="U86">
        <f t="shared" si="10"/>
        <v>2014</v>
      </c>
      <c r="V86">
        <f>_xlfn.DAYS(T86,S86)</f>
        <v>34</v>
      </c>
    </row>
    <row r="87" spans="1:22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 t="s">
        <v>8321</v>
      </c>
      <c r="P87" t="s">
        <v>8322</v>
      </c>
      <c r="Q87">
        <f t="shared" si="6"/>
        <v>132</v>
      </c>
      <c r="R87">
        <f t="shared" si="7"/>
        <v>105.05</v>
      </c>
      <c r="S87" s="15">
        <f t="shared" si="8"/>
        <v>42072.738067129627</v>
      </c>
      <c r="T87" s="15">
        <f t="shared" si="9"/>
        <v>42102.738067129627</v>
      </c>
      <c r="U87">
        <f t="shared" si="10"/>
        <v>2015</v>
      </c>
    </row>
    <row r="88" spans="1:22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 t="s">
        <v>8308</v>
      </c>
      <c r="P88" t="s">
        <v>8310</v>
      </c>
      <c r="Q88">
        <f t="shared" si="6"/>
        <v>56</v>
      </c>
      <c r="R88">
        <f t="shared" si="7"/>
        <v>790.84</v>
      </c>
      <c r="S88" s="15">
        <f t="shared" si="8"/>
        <v>42395.309039351851</v>
      </c>
      <c r="T88" s="15">
        <f t="shared" si="9"/>
        <v>42425.309039351851</v>
      </c>
      <c r="U88">
        <f t="shared" si="10"/>
        <v>2016</v>
      </c>
    </row>
    <row r="89" spans="1:22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 t="s">
        <v>8308</v>
      </c>
      <c r="P89" t="s">
        <v>8309</v>
      </c>
      <c r="Q89">
        <f t="shared" si="6"/>
        <v>201</v>
      </c>
      <c r="R89">
        <f t="shared" si="7"/>
        <v>51.31</v>
      </c>
      <c r="S89" s="15">
        <f t="shared" si="8"/>
        <v>40624.181400462963</v>
      </c>
      <c r="T89" s="15">
        <f t="shared" si="9"/>
        <v>40655.181400462963</v>
      </c>
      <c r="U89">
        <f t="shared" si="10"/>
        <v>2011</v>
      </c>
    </row>
    <row r="90" spans="1:22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 t="s">
        <v>8308</v>
      </c>
      <c r="P90" t="s">
        <v>8309</v>
      </c>
      <c r="Q90">
        <f t="shared" si="6"/>
        <v>320</v>
      </c>
      <c r="R90">
        <f t="shared" si="7"/>
        <v>55.28</v>
      </c>
      <c r="S90" s="15">
        <f t="shared" si="8"/>
        <v>42570.996423611112</v>
      </c>
      <c r="T90" s="15">
        <f t="shared" si="9"/>
        <v>42600.996423611112</v>
      </c>
      <c r="U90">
        <f t="shared" si="10"/>
        <v>2016</v>
      </c>
    </row>
    <row r="91" spans="1:22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 t="s">
        <v>8308</v>
      </c>
      <c r="P91" t="s">
        <v>8315</v>
      </c>
      <c r="Q91">
        <f t="shared" si="6"/>
        <v>144</v>
      </c>
      <c r="R91">
        <f t="shared" si="7"/>
        <v>74.64</v>
      </c>
      <c r="S91" s="15">
        <f t="shared" si="8"/>
        <v>42251.16715277778</v>
      </c>
      <c r="T91" s="15">
        <f t="shared" si="9"/>
        <v>42288.041666666672</v>
      </c>
      <c r="U91">
        <f t="shared" si="10"/>
        <v>2015</v>
      </c>
    </row>
    <row r="92" spans="1:22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 t="s">
        <v>8316</v>
      </c>
      <c r="P92" t="s">
        <v>8317</v>
      </c>
      <c r="Q92">
        <f t="shared" si="6"/>
        <v>1857</v>
      </c>
      <c r="R92">
        <f t="shared" si="7"/>
        <v>149.03</v>
      </c>
      <c r="S92" s="15">
        <f t="shared" si="8"/>
        <v>41319.349988425929</v>
      </c>
      <c r="T92" s="15">
        <f t="shared" si="9"/>
        <v>41359.349988425929</v>
      </c>
      <c r="U92">
        <f t="shared" si="10"/>
        <v>2013</v>
      </c>
    </row>
    <row r="93" spans="1:22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 t="s">
        <v>8323</v>
      </c>
      <c r="P93" t="s">
        <v>8324</v>
      </c>
      <c r="Q93">
        <f t="shared" si="6"/>
        <v>154</v>
      </c>
      <c r="R93">
        <f t="shared" si="7"/>
        <v>84.87</v>
      </c>
      <c r="S93" s="15">
        <f t="shared" si="8"/>
        <v>41828.229490740741</v>
      </c>
      <c r="T93" s="15">
        <f t="shared" si="9"/>
        <v>41860.083333333336</v>
      </c>
      <c r="U93">
        <f t="shared" si="10"/>
        <v>2014</v>
      </c>
    </row>
    <row r="94" spans="1:22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 t="s">
        <v>8308</v>
      </c>
      <c r="P94" t="s">
        <v>8309</v>
      </c>
      <c r="Q94">
        <f t="shared" si="6"/>
        <v>922</v>
      </c>
      <c r="R94">
        <f t="shared" si="7"/>
        <v>192.39</v>
      </c>
      <c r="S94" s="15">
        <f t="shared" si="8"/>
        <v>41312.88077546296</v>
      </c>
      <c r="T94" s="15">
        <f t="shared" si="9"/>
        <v>41342.88077546296</v>
      </c>
      <c r="U94">
        <f t="shared" si="10"/>
        <v>2013</v>
      </c>
    </row>
    <row r="95" spans="1:22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 t="s">
        <v>8313</v>
      </c>
      <c r="P95" t="s">
        <v>8314</v>
      </c>
      <c r="Q95">
        <f t="shared" si="6"/>
        <v>166</v>
      </c>
      <c r="R95">
        <f t="shared" si="7"/>
        <v>97.73</v>
      </c>
      <c r="S95" s="15">
        <f t="shared" si="8"/>
        <v>42163.583599537036</v>
      </c>
      <c r="T95" s="15">
        <f t="shared" si="9"/>
        <v>42193.583599537036</v>
      </c>
      <c r="U95">
        <f t="shared" si="10"/>
        <v>2015</v>
      </c>
    </row>
    <row r="96" spans="1:22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 t="s">
        <v>8321</v>
      </c>
      <c r="P96" t="s">
        <v>8322</v>
      </c>
      <c r="Q96">
        <f t="shared" si="6"/>
        <v>101</v>
      </c>
      <c r="R96">
        <f t="shared" si="7"/>
        <v>589.95000000000005</v>
      </c>
      <c r="S96" s="15">
        <f t="shared" si="8"/>
        <v>40870.774409722224</v>
      </c>
      <c r="T96" s="15">
        <f t="shared" si="9"/>
        <v>40915.774409722224</v>
      </c>
      <c r="U96">
        <f t="shared" si="10"/>
        <v>2011</v>
      </c>
    </row>
    <row r="97" spans="1:21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 t="s">
        <v>8323</v>
      </c>
      <c r="P97" t="s">
        <v>8324</v>
      </c>
      <c r="Q97">
        <f t="shared" si="6"/>
        <v>68</v>
      </c>
      <c r="R97">
        <f t="shared" si="7"/>
        <v>244.8</v>
      </c>
      <c r="S97" s="15">
        <f t="shared" si="8"/>
        <v>42530.993032407408</v>
      </c>
      <c r="T97" s="15">
        <f t="shared" si="9"/>
        <v>42560.993032407408</v>
      </c>
      <c r="U97">
        <f t="shared" si="10"/>
        <v>2016</v>
      </c>
    </row>
    <row r="98" spans="1:21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 t="s">
        <v>8308</v>
      </c>
      <c r="P98" t="s">
        <v>8310</v>
      </c>
      <c r="Q98">
        <f t="shared" si="6"/>
        <v>85</v>
      </c>
      <c r="R98">
        <f t="shared" si="7"/>
        <v>379.23</v>
      </c>
      <c r="S98" s="15">
        <f t="shared" si="8"/>
        <v>41955.863750000004</v>
      </c>
      <c r="T98" s="15">
        <f t="shared" si="9"/>
        <v>41990.863750000004</v>
      </c>
      <c r="U98">
        <f t="shared" si="10"/>
        <v>2014</v>
      </c>
    </row>
    <row r="99" spans="1:21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 t="s">
        <v>8308</v>
      </c>
      <c r="P99" t="s">
        <v>8309</v>
      </c>
      <c r="Q99">
        <f t="shared" si="6"/>
        <v>118</v>
      </c>
      <c r="R99">
        <f t="shared" si="7"/>
        <v>2500.9699999999998</v>
      </c>
      <c r="S99" s="15">
        <f t="shared" si="8"/>
        <v>41964.362743055557</v>
      </c>
      <c r="T99" s="15">
        <f t="shared" si="9"/>
        <v>41994.362743055557</v>
      </c>
      <c r="U99">
        <f t="shared" si="10"/>
        <v>2014</v>
      </c>
    </row>
    <row r="100" spans="1:21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 t="s">
        <v>8321</v>
      </c>
      <c r="P100" t="s">
        <v>8322</v>
      </c>
      <c r="Q100">
        <f t="shared" si="6"/>
        <v>214</v>
      </c>
      <c r="R100">
        <f t="shared" si="7"/>
        <v>144.69</v>
      </c>
      <c r="S100" s="15">
        <f t="shared" si="8"/>
        <v>42200.67659722222</v>
      </c>
      <c r="T100" s="15">
        <f t="shared" si="9"/>
        <v>42231.25</v>
      </c>
      <c r="U100">
        <f t="shared" si="10"/>
        <v>2015</v>
      </c>
    </row>
    <row r="101" spans="1:21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 t="s">
        <v>8308</v>
      </c>
      <c r="P101" t="s">
        <v>8310</v>
      </c>
      <c r="Q101">
        <f t="shared" si="6"/>
        <v>32</v>
      </c>
      <c r="R101">
        <f t="shared" si="7"/>
        <v>800.7</v>
      </c>
      <c r="S101" s="15">
        <f t="shared" si="8"/>
        <v>42669.802303240736</v>
      </c>
      <c r="T101" s="15">
        <f t="shared" si="9"/>
        <v>42704.843969907408</v>
      </c>
      <c r="U101">
        <f t="shared" si="10"/>
        <v>2016</v>
      </c>
    </row>
    <row r="102" spans="1:21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 t="s">
        <v>8308</v>
      </c>
      <c r="P102" t="s">
        <v>8309</v>
      </c>
      <c r="Q102">
        <f t="shared" si="6"/>
        <v>199</v>
      </c>
      <c r="R102">
        <f t="shared" si="7"/>
        <v>51.21</v>
      </c>
      <c r="S102" s="15">
        <f t="shared" si="8"/>
        <v>41603.333668981482</v>
      </c>
      <c r="T102" s="15">
        <f t="shared" si="9"/>
        <v>41633.333668981482</v>
      </c>
      <c r="U102">
        <f t="shared" si="10"/>
        <v>2013</v>
      </c>
    </row>
    <row r="103" spans="1:21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 t="s">
        <v>8327</v>
      </c>
      <c r="P103" t="s">
        <v>8328</v>
      </c>
      <c r="Q103">
        <f t="shared" si="6"/>
        <v>429</v>
      </c>
      <c r="R103">
        <f t="shared" si="7"/>
        <v>64.819999999999993</v>
      </c>
      <c r="S103" s="15">
        <f t="shared" si="8"/>
        <v>41324.79415509259</v>
      </c>
      <c r="T103" s="15">
        <f t="shared" si="9"/>
        <v>41354.752488425926</v>
      </c>
      <c r="U103">
        <f t="shared" si="10"/>
        <v>2013</v>
      </c>
    </row>
    <row r="104" spans="1:21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 t="s">
        <v>8308</v>
      </c>
      <c r="P104" t="s">
        <v>8309</v>
      </c>
      <c r="Q104">
        <f t="shared" si="6"/>
        <v>111</v>
      </c>
      <c r="R104">
        <f t="shared" si="7"/>
        <v>226.21</v>
      </c>
      <c r="S104" s="15">
        <f t="shared" si="8"/>
        <v>42467.581388888888</v>
      </c>
      <c r="T104" s="15">
        <f t="shared" si="9"/>
        <v>42497.581388888888</v>
      </c>
      <c r="U104">
        <f t="shared" si="10"/>
        <v>2016</v>
      </c>
    </row>
    <row r="105" spans="1:21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 t="s">
        <v>8321</v>
      </c>
      <c r="P105" t="s">
        <v>8322</v>
      </c>
      <c r="Q105">
        <f t="shared" si="6"/>
        <v>104</v>
      </c>
      <c r="R105">
        <f t="shared" si="7"/>
        <v>156.05000000000001</v>
      </c>
      <c r="S105" s="15">
        <f t="shared" si="8"/>
        <v>42278.946620370371</v>
      </c>
      <c r="T105" s="15">
        <f t="shared" si="9"/>
        <v>42309.166666666672</v>
      </c>
      <c r="U105">
        <f t="shared" si="10"/>
        <v>2015</v>
      </c>
    </row>
    <row r="106" spans="1:21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 t="s">
        <v>8327</v>
      </c>
      <c r="P106" t="s">
        <v>8329</v>
      </c>
      <c r="Q106">
        <f t="shared" si="6"/>
        <v>110</v>
      </c>
      <c r="R106">
        <f t="shared" si="7"/>
        <v>71.849999999999994</v>
      </c>
      <c r="S106" s="15">
        <f t="shared" si="8"/>
        <v>42049.833761574075</v>
      </c>
      <c r="T106" s="15">
        <f t="shared" si="9"/>
        <v>42079.792094907403</v>
      </c>
      <c r="U106">
        <f t="shared" si="10"/>
        <v>2015</v>
      </c>
    </row>
    <row r="107" spans="1:21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 t="s">
        <v>8308</v>
      </c>
      <c r="P107" t="s">
        <v>8309</v>
      </c>
      <c r="Q107">
        <f t="shared" si="6"/>
        <v>153</v>
      </c>
      <c r="R107">
        <f t="shared" si="7"/>
        <v>138.49</v>
      </c>
      <c r="S107" s="15">
        <f t="shared" si="8"/>
        <v>41351.76090277778</v>
      </c>
      <c r="T107" s="15">
        <f t="shared" si="9"/>
        <v>41381.76090277778</v>
      </c>
      <c r="U107">
        <f t="shared" si="10"/>
        <v>2013</v>
      </c>
    </row>
    <row r="108" spans="1:21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 t="s">
        <v>8321</v>
      </c>
      <c r="P108" t="s">
        <v>8322</v>
      </c>
      <c r="Q108">
        <f t="shared" si="6"/>
        <v>102</v>
      </c>
      <c r="R108">
        <f t="shared" si="7"/>
        <v>154.41999999999999</v>
      </c>
      <c r="S108" s="15">
        <f t="shared" si="8"/>
        <v>40812.803229166668</v>
      </c>
      <c r="T108" s="15">
        <f t="shared" si="9"/>
        <v>40845.165972222225</v>
      </c>
      <c r="U108">
        <f t="shared" si="10"/>
        <v>2011</v>
      </c>
    </row>
    <row r="109" spans="1:21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 t="s">
        <v>8316</v>
      </c>
      <c r="P109" t="s">
        <v>8317</v>
      </c>
      <c r="Q109">
        <f t="shared" si="6"/>
        <v>381</v>
      </c>
      <c r="R109">
        <f t="shared" si="7"/>
        <v>188.38</v>
      </c>
      <c r="S109" s="15">
        <f t="shared" si="8"/>
        <v>41968.829826388886</v>
      </c>
      <c r="T109" s="15">
        <f t="shared" si="9"/>
        <v>41994.041666666672</v>
      </c>
      <c r="U109">
        <f t="shared" si="10"/>
        <v>2014</v>
      </c>
    </row>
    <row r="110" spans="1:21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 t="s">
        <v>8308</v>
      </c>
      <c r="P110" t="s">
        <v>8309</v>
      </c>
      <c r="Q110">
        <f t="shared" si="6"/>
        <v>304</v>
      </c>
      <c r="R110">
        <f t="shared" si="7"/>
        <v>143.21</v>
      </c>
      <c r="S110" s="15">
        <f t="shared" si="8"/>
        <v>42689.565671296295</v>
      </c>
      <c r="T110" s="15">
        <f t="shared" si="9"/>
        <v>42719.208333333328</v>
      </c>
      <c r="U110">
        <f t="shared" si="10"/>
        <v>2016</v>
      </c>
    </row>
    <row r="111" spans="1:21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 t="s">
        <v>8308</v>
      </c>
      <c r="P111" t="s">
        <v>8309</v>
      </c>
      <c r="Q111">
        <f t="shared" si="6"/>
        <v>375</v>
      </c>
      <c r="R111">
        <f t="shared" si="7"/>
        <v>186.81</v>
      </c>
      <c r="S111" s="15">
        <f t="shared" si="8"/>
        <v>41445.334131944444</v>
      </c>
      <c r="T111" s="15">
        <f t="shared" si="9"/>
        <v>41505.334131944444</v>
      </c>
      <c r="U111">
        <f t="shared" si="10"/>
        <v>2013</v>
      </c>
    </row>
    <row r="112" spans="1:21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 t="s">
        <v>8308</v>
      </c>
      <c r="P112" t="s">
        <v>8310</v>
      </c>
      <c r="Q112">
        <f t="shared" si="6"/>
        <v>300</v>
      </c>
      <c r="R112">
        <f t="shared" si="7"/>
        <v>73.489999999999995</v>
      </c>
      <c r="S112" s="15">
        <f t="shared" si="8"/>
        <v>41898.665960648148</v>
      </c>
      <c r="T112" s="15">
        <f t="shared" si="9"/>
        <v>41941.041666666664</v>
      </c>
      <c r="U112">
        <f t="shared" si="10"/>
        <v>2014</v>
      </c>
    </row>
    <row r="113" spans="1:21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 t="s">
        <v>8308</v>
      </c>
      <c r="P113" t="s">
        <v>8309</v>
      </c>
      <c r="Q113">
        <f t="shared" si="6"/>
        <v>226</v>
      </c>
      <c r="R113">
        <f t="shared" si="7"/>
        <v>118.61</v>
      </c>
      <c r="S113" s="15">
        <f t="shared" si="8"/>
        <v>41212.996481481481</v>
      </c>
      <c r="T113" s="15">
        <f t="shared" si="9"/>
        <v>41242.996481481481</v>
      </c>
      <c r="U113">
        <f t="shared" si="10"/>
        <v>2012</v>
      </c>
    </row>
    <row r="114" spans="1:21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 t="s">
        <v>8308</v>
      </c>
      <c r="P114" t="s">
        <v>8309</v>
      </c>
      <c r="Q114">
        <f t="shared" si="6"/>
        <v>370</v>
      </c>
      <c r="R114">
        <f t="shared" si="7"/>
        <v>182.78</v>
      </c>
      <c r="S114" s="15">
        <f t="shared" si="8"/>
        <v>41730.663530092592</v>
      </c>
      <c r="T114" s="15">
        <f t="shared" si="9"/>
        <v>41760.663530092592</v>
      </c>
      <c r="U114">
        <f t="shared" si="10"/>
        <v>2014</v>
      </c>
    </row>
    <row r="115" spans="1:21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 t="s">
        <v>8308</v>
      </c>
      <c r="P115" t="s">
        <v>8309</v>
      </c>
      <c r="Q115">
        <f t="shared" si="6"/>
        <v>246</v>
      </c>
      <c r="R115">
        <f t="shared" si="7"/>
        <v>161.88</v>
      </c>
      <c r="S115" s="15">
        <f t="shared" si="8"/>
        <v>41611.917673611111</v>
      </c>
      <c r="T115" s="15">
        <f t="shared" si="9"/>
        <v>41654.791666666664</v>
      </c>
      <c r="U115">
        <f t="shared" si="10"/>
        <v>2013</v>
      </c>
    </row>
    <row r="116" spans="1:21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 t="s">
        <v>8319</v>
      </c>
      <c r="P116" t="s">
        <v>8320</v>
      </c>
      <c r="Q116">
        <f t="shared" si="6"/>
        <v>294</v>
      </c>
      <c r="R116">
        <f t="shared" si="7"/>
        <v>66.62</v>
      </c>
      <c r="S116" s="15">
        <f t="shared" si="8"/>
        <v>42692.79987268518</v>
      </c>
      <c r="T116" s="15">
        <f t="shared" si="9"/>
        <v>42723.332638888889</v>
      </c>
      <c r="U116">
        <f t="shared" si="10"/>
        <v>2016</v>
      </c>
    </row>
    <row r="117" spans="1:21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 t="s">
        <v>8308</v>
      </c>
      <c r="P117" t="s">
        <v>8310</v>
      </c>
      <c r="Q117">
        <f t="shared" si="6"/>
        <v>65</v>
      </c>
      <c r="R117">
        <f t="shared" si="7"/>
        <v>201.6</v>
      </c>
      <c r="S117" s="15">
        <f t="shared" si="8"/>
        <v>41947.457569444443</v>
      </c>
      <c r="T117" s="15">
        <f t="shared" si="9"/>
        <v>41977.457569444443</v>
      </c>
      <c r="U117">
        <f t="shared" si="10"/>
        <v>2014</v>
      </c>
    </row>
    <row r="118" spans="1:21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 t="s">
        <v>8321</v>
      </c>
      <c r="P118" t="s">
        <v>8322</v>
      </c>
      <c r="Q118">
        <f t="shared" si="6"/>
        <v>110</v>
      </c>
      <c r="R118">
        <f t="shared" si="7"/>
        <v>75.44</v>
      </c>
      <c r="S118" s="15">
        <f t="shared" si="8"/>
        <v>42117.891423611116</v>
      </c>
      <c r="T118" s="15">
        <f t="shared" si="9"/>
        <v>42147.891423611116</v>
      </c>
      <c r="U118">
        <f t="shared" si="10"/>
        <v>2015</v>
      </c>
    </row>
    <row r="119" spans="1:21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 t="s">
        <v>8308</v>
      </c>
      <c r="P119" t="s">
        <v>8309</v>
      </c>
      <c r="Q119">
        <f t="shared" si="6"/>
        <v>198</v>
      </c>
      <c r="R119">
        <f t="shared" si="7"/>
        <v>101.86</v>
      </c>
      <c r="S119" s="15">
        <f t="shared" si="8"/>
        <v>41526.60665509259</v>
      </c>
      <c r="T119" s="15">
        <f t="shared" si="9"/>
        <v>41563.60665509259</v>
      </c>
      <c r="U119">
        <f t="shared" si="10"/>
        <v>2013</v>
      </c>
    </row>
    <row r="120" spans="1:21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 t="s">
        <v>8316</v>
      </c>
      <c r="P120" t="s">
        <v>8317</v>
      </c>
      <c r="Q120">
        <f t="shared" si="6"/>
        <v>452</v>
      </c>
      <c r="R120">
        <f t="shared" si="7"/>
        <v>75.650000000000006</v>
      </c>
      <c r="S120" s="15">
        <f t="shared" si="8"/>
        <v>42664.405925925923</v>
      </c>
      <c r="T120" s="15">
        <f t="shared" si="9"/>
        <v>42695.207638888889</v>
      </c>
      <c r="U120">
        <f t="shared" si="10"/>
        <v>2016</v>
      </c>
    </row>
    <row r="121" spans="1:21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 t="s">
        <v>8321</v>
      </c>
      <c r="P121" t="s">
        <v>8322</v>
      </c>
      <c r="Q121">
        <f t="shared" si="6"/>
        <v>133</v>
      </c>
      <c r="R121">
        <f t="shared" si="7"/>
        <v>100.08</v>
      </c>
      <c r="S121" s="15">
        <f t="shared" si="8"/>
        <v>41519.004733796297</v>
      </c>
      <c r="T121" s="15">
        <f t="shared" si="9"/>
        <v>41579</v>
      </c>
      <c r="U121">
        <f t="shared" si="10"/>
        <v>2013</v>
      </c>
    </row>
    <row r="122" spans="1:21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 t="s">
        <v>8308</v>
      </c>
      <c r="P122" t="s">
        <v>8309</v>
      </c>
      <c r="Q122">
        <f t="shared" si="6"/>
        <v>102</v>
      </c>
      <c r="R122">
        <f t="shared" si="7"/>
        <v>147.68</v>
      </c>
      <c r="S122" s="15">
        <f t="shared" si="8"/>
        <v>42199.365844907406</v>
      </c>
      <c r="T122" s="15">
        <f t="shared" si="9"/>
        <v>42229.365844907406</v>
      </c>
      <c r="U122">
        <f t="shared" si="10"/>
        <v>2015</v>
      </c>
    </row>
    <row r="123" spans="1:21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 t="s">
        <v>8327</v>
      </c>
      <c r="P123" t="s">
        <v>8330</v>
      </c>
      <c r="Q123">
        <f t="shared" si="6"/>
        <v>101</v>
      </c>
      <c r="R123">
        <f t="shared" si="7"/>
        <v>74.58</v>
      </c>
      <c r="S123" s="15">
        <f t="shared" si="8"/>
        <v>42774.121342592596</v>
      </c>
      <c r="T123" s="15">
        <f t="shared" si="9"/>
        <v>42823.083333333328</v>
      </c>
      <c r="U123">
        <f t="shared" si="10"/>
        <v>2017</v>
      </c>
    </row>
    <row r="124" spans="1:21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 t="s">
        <v>8313</v>
      </c>
      <c r="P124" t="s">
        <v>8314</v>
      </c>
      <c r="Q124">
        <f t="shared" si="6"/>
        <v>145</v>
      </c>
      <c r="R124">
        <f t="shared" si="7"/>
        <v>88.26</v>
      </c>
      <c r="S124" s="15">
        <f t="shared" si="8"/>
        <v>42443.00204861111</v>
      </c>
      <c r="T124" s="15">
        <f t="shared" si="9"/>
        <v>42492.165972222225</v>
      </c>
      <c r="U124">
        <f t="shared" si="10"/>
        <v>2016</v>
      </c>
    </row>
    <row r="125" spans="1:21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 t="s">
        <v>8313</v>
      </c>
      <c r="P125" t="s">
        <v>8314</v>
      </c>
      <c r="Q125">
        <f t="shared" si="6"/>
        <v>130</v>
      </c>
      <c r="R125">
        <f t="shared" si="7"/>
        <v>358.97</v>
      </c>
      <c r="S125" s="15">
        <f t="shared" si="8"/>
        <v>42219.950729166667</v>
      </c>
      <c r="T125" s="15">
        <f t="shared" si="9"/>
        <v>42249.950729166667</v>
      </c>
      <c r="U125">
        <f t="shared" si="10"/>
        <v>2015</v>
      </c>
    </row>
    <row r="126" spans="1:21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 t="s">
        <v>8308</v>
      </c>
      <c r="P126" t="s">
        <v>8309</v>
      </c>
      <c r="Q126">
        <f t="shared" si="6"/>
        <v>128</v>
      </c>
      <c r="R126">
        <f t="shared" si="7"/>
        <v>244.12</v>
      </c>
      <c r="S126" s="15">
        <f t="shared" si="8"/>
        <v>42340.972118055557</v>
      </c>
      <c r="T126" s="15">
        <f t="shared" si="9"/>
        <v>42371.972118055557</v>
      </c>
      <c r="U126">
        <f t="shared" si="10"/>
        <v>2015</v>
      </c>
    </row>
    <row r="127" spans="1:21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 t="s">
        <v>8316</v>
      </c>
      <c r="P127" t="s">
        <v>8317</v>
      </c>
      <c r="Q127">
        <f t="shared" si="6"/>
        <v>353</v>
      </c>
      <c r="R127">
        <f t="shared" si="7"/>
        <v>64.63</v>
      </c>
      <c r="S127" s="15">
        <f t="shared" si="8"/>
        <v>41915.003275462965</v>
      </c>
      <c r="T127" s="15">
        <f t="shared" si="9"/>
        <v>41955.332638888889</v>
      </c>
      <c r="U127">
        <f t="shared" si="10"/>
        <v>2014</v>
      </c>
    </row>
    <row r="128" spans="1:21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 t="s">
        <v>8321</v>
      </c>
      <c r="P128" t="s">
        <v>8322</v>
      </c>
      <c r="Q128">
        <f t="shared" si="6"/>
        <v>109</v>
      </c>
      <c r="R128">
        <f t="shared" si="7"/>
        <v>103.52</v>
      </c>
      <c r="S128" s="15">
        <f t="shared" si="8"/>
        <v>42297.791886574079</v>
      </c>
      <c r="T128" s="15">
        <f t="shared" si="9"/>
        <v>42327.833553240736</v>
      </c>
      <c r="U128">
        <f t="shared" si="10"/>
        <v>2015</v>
      </c>
    </row>
    <row r="129" spans="1:22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 t="s">
        <v>8313</v>
      </c>
      <c r="P129" t="s">
        <v>8314</v>
      </c>
      <c r="Q129">
        <f t="shared" si="6"/>
        <v>139</v>
      </c>
      <c r="R129">
        <f t="shared" si="7"/>
        <v>133.74</v>
      </c>
      <c r="S129" s="15">
        <f t="shared" si="8"/>
        <v>41899.830312500002</v>
      </c>
      <c r="T129" s="15">
        <f t="shared" si="9"/>
        <v>41929.830312500002</v>
      </c>
      <c r="U129">
        <f t="shared" si="10"/>
        <v>2014</v>
      </c>
    </row>
    <row r="130" spans="1:22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 t="s">
        <v>8323</v>
      </c>
      <c r="P130" t="s">
        <v>8324</v>
      </c>
      <c r="Q130">
        <f t="shared" si="6"/>
        <v>172</v>
      </c>
      <c r="R130">
        <f t="shared" si="7"/>
        <v>153.52000000000001</v>
      </c>
      <c r="S130" s="15">
        <f t="shared" si="8"/>
        <v>42090.912500000006</v>
      </c>
      <c r="T130" s="15">
        <f t="shared" si="9"/>
        <v>42150.912500000006</v>
      </c>
      <c r="U130">
        <f t="shared" si="10"/>
        <v>2015</v>
      </c>
    </row>
    <row r="131" spans="1:22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 t="s">
        <v>8308</v>
      </c>
      <c r="P131" t="s">
        <v>8309</v>
      </c>
      <c r="Q131">
        <f t="shared" ref="Q131:Q194" si="11">ROUND(E131/D131*100,0)</f>
        <v>120</v>
      </c>
      <c r="R131">
        <f t="shared" ref="R131:R194" si="12">IFERROR(ROUND(E131/L131,2),0)</f>
        <v>118.45</v>
      </c>
      <c r="S131" s="15">
        <f t="shared" ref="S131:S194" si="13">(((J131/60)/60)/24)+DATE(1970,1,1)</f>
        <v>41975.329317129625</v>
      </c>
      <c r="T131" s="15">
        <f t="shared" ref="T131:T194" si="14">(((I131/60)/60)/24)+DATE(1970,1,1)</f>
        <v>42013.041666666672</v>
      </c>
      <c r="U131">
        <f t="shared" ref="U131:U194" si="15">YEAR(S131)</f>
        <v>2014</v>
      </c>
    </row>
    <row r="132" spans="1:22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 t="s">
        <v>8308</v>
      </c>
      <c r="P132" t="s">
        <v>8309</v>
      </c>
      <c r="Q132">
        <f t="shared" si="11"/>
        <v>120</v>
      </c>
      <c r="R132">
        <f t="shared" si="12"/>
        <v>80.989999999999995</v>
      </c>
      <c r="S132" s="15">
        <f t="shared" si="13"/>
        <v>41575.527349537035</v>
      </c>
      <c r="T132" s="15">
        <f t="shared" si="14"/>
        <v>41610.957638888889</v>
      </c>
      <c r="U132">
        <f t="shared" si="15"/>
        <v>2013</v>
      </c>
    </row>
    <row r="133" spans="1:22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 t="s">
        <v>8327</v>
      </c>
      <c r="P133" t="s">
        <v>8331</v>
      </c>
      <c r="Q133">
        <f t="shared" si="11"/>
        <v>200</v>
      </c>
      <c r="R133">
        <f t="shared" si="12"/>
        <v>118.2</v>
      </c>
      <c r="S133" s="15">
        <f t="shared" si="13"/>
        <v>41843.64271990741</v>
      </c>
      <c r="T133" s="15">
        <f t="shared" si="14"/>
        <v>41888.64271990741</v>
      </c>
      <c r="U133">
        <f t="shared" si="15"/>
        <v>2014</v>
      </c>
    </row>
    <row r="134" spans="1:22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 t="s">
        <v>8311</v>
      </c>
      <c r="P134" t="s">
        <v>8312</v>
      </c>
      <c r="Q134">
        <f t="shared" si="11"/>
        <v>117</v>
      </c>
      <c r="R134">
        <f t="shared" si="12"/>
        <v>92.16</v>
      </c>
      <c r="S134" s="15">
        <f t="shared" si="13"/>
        <v>41464.934016203704</v>
      </c>
      <c r="T134" s="15">
        <f t="shared" si="14"/>
        <v>41481.708333333336</v>
      </c>
      <c r="U134">
        <f t="shared" si="15"/>
        <v>2013</v>
      </c>
    </row>
    <row r="135" spans="1:22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 t="s">
        <v>8308</v>
      </c>
      <c r="P135" t="s">
        <v>8309</v>
      </c>
      <c r="Q135">
        <f t="shared" si="11"/>
        <v>145</v>
      </c>
      <c r="R135">
        <f t="shared" si="12"/>
        <v>511.65</v>
      </c>
      <c r="S135" s="15">
        <f t="shared" si="13"/>
        <v>42745.744618055556</v>
      </c>
      <c r="T135" s="15">
        <f t="shared" si="14"/>
        <v>42795.744618055556</v>
      </c>
      <c r="U135">
        <f t="shared" si="15"/>
        <v>2017</v>
      </c>
    </row>
    <row r="136" spans="1:22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 t="s">
        <v>8308</v>
      </c>
      <c r="P136" t="s">
        <v>8309</v>
      </c>
      <c r="Q136">
        <f t="shared" si="11"/>
        <v>116</v>
      </c>
      <c r="R136">
        <f t="shared" si="12"/>
        <v>307.2</v>
      </c>
      <c r="S136" s="15">
        <f t="shared" si="13"/>
        <v>42103.042546296296</v>
      </c>
      <c r="T136" s="15">
        <f t="shared" si="14"/>
        <v>42160.875</v>
      </c>
      <c r="U136">
        <f t="shared" si="15"/>
        <v>2015</v>
      </c>
    </row>
    <row r="137" spans="1:22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 t="s">
        <v>8321</v>
      </c>
      <c r="P137" t="s">
        <v>8322</v>
      </c>
      <c r="Q137">
        <f t="shared" si="11"/>
        <v>191</v>
      </c>
      <c r="R137">
        <f t="shared" si="12"/>
        <v>83.35</v>
      </c>
      <c r="S137" s="15">
        <f t="shared" si="13"/>
        <v>40682.051689814813</v>
      </c>
      <c r="T137" s="15">
        <f t="shared" si="14"/>
        <v>40712.051689814813</v>
      </c>
      <c r="U137">
        <f t="shared" si="15"/>
        <v>2011</v>
      </c>
    </row>
    <row r="138" spans="1:22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 t="s">
        <v>8308</v>
      </c>
      <c r="P138" t="s">
        <v>8310</v>
      </c>
      <c r="Q138">
        <f t="shared" si="11"/>
        <v>23</v>
      </c>
      <c r="R138">
        <f t="shared" si="12"/>
        <v>161.12</v>
      </c>
      <c r="S138" s="15">
        <f t="shared" si="13"/>
        <v>42289.675173611111</v>
      </c>
      <c r="T138" s="15">
        <f t="shared" si="14"/>
        <v>42329.716840277775</v>
      </c>
      <c r="U138">
        <f t="shared" si="15"/>
        <v>2015</v>
      </c>
    </row>
    <row r="139" spans="1:22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 t="s">
        <v>8316</v>
      </c>
      <c r="P139" t="s">
        <v>8317</v>
      </c>
      <c r="Q139">
        <f t="shared" si="11"/>
        <v>283</v>
      </c>
      <c r="R139">
        <f t="shared" si="12"/>
        <v>42.63</v>
      </c>
      <c r="S139" s="15">
        <f t="shared" si="13"/>
        <v>42684.000046296293</v>
      </c>
      <c r="T139" s="15">
        <f t="shared" si="14"/>
        <v>42714.000046296293</v>
      </c>
      <c r="U139">
        <f t="shared" si="15"/>
        <v>2016</v>
      </c>
    </row>
    <row r="140" spans="1:22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 t="s">
        <v>8308</v>
      </c>
      <c r="P140" t="s">
        <v>8309</v>
      </c>
      <c r="Q140">
        <f t="shared" si="11"/>
        <v>1132</v>
      </c>
      <c r="R140">
        <f t="shared" si="12"/>
        <v>80.73</v>
      </c>
      <c r="S140" s="15">
        <f t="shared" si="13"/>
        <v>41324.193298611113</v>
      </c>
      <c r="T140" s="15">
        <f t="shared" si="14"/>
        <v>41384.151631944449</v>
      </c>
      <c r="U140">
        <f t="shared" si="15"/>
        <v>2013</v>
      </c>
    </row>
    <row r="141" spans="1:22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 t="s">
        <v>8308</v>
      </c>
      <c r="P141" t="s">
        <v>8309</v>
      </c>
      <c r="Q141">
        <f t="shared" si="11"/>
        <v>281</v>
      </c>
      <c r="R141">
        <f t="shared" si="12"/>
        <v>201.96</v>
      </c>
      <c r="S141" s="15">
        <f t="shared" si="13"/>
        <v>42600.278749999998</v>
      </c>
      <c r="T141" s="15">
        <f t="shared" si="14"/>
        <v>42645.278749999998</v>
      </c>
      <c r="U141">
        <f t="shared" si="15"/>
        <v>2016</v>
      </c>
    </row>
    <row r="142" spans="1:22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 t="s">
        <v>8323</v>
      </c>
      <c r="P142" t="s">
        <v>8326</v>
      </c>
      <c r="Q142">
        <f t="shared" si="11"/>
        <v>160</v>
      </c>
      <c r="R142">
        <f t="shared" si="12"/>
        <v>60.3</v>
      </c>
      <c r="S142" s="15">
        <f t="shared" si="13"/>
        <v>41940.69158564815</v>
      </c>
      <c r="T142" s="15">
        <f t="shared" si="14"/>
        <v>41969.332638888889</v>
      </c>
      <c r="U142">
        <f t="shared" si="15"/>
        <v>2014</v>
      </c>
      <c r="V142">
        <f>_xlfn.DAYS(T142,S142)</f>
        <v>29</v>
      </c>
    </row>
    <row r="143" spans="1:22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 t="s">
        <v>8321</v>
      </c>
      <c r="P143" t="s">
        <v>8322</v>
      </c>
      <c r="Q143">
        <f t="shared" si="11"/>
        <v>110</v>
      </c>
      <c r="R143">
        <f t="shared" si="12"/>
        <v>157.33000000000001</v>
      </c>
      <c r="S143" s="15">
        <f t="shared" si="13"/>
        <v>41526.708935185183</v>
      </c>
      <c r="T143" s="15">
        <f t="shared" si="14"/>
        <v>41557.708935185183</v>
      </c>
      <c r="U143">
        <f t="shared" si="15"/>
        <v>2013</v>
      </c>
    </row>
    <row r="144" spans="1:22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 t="s">
        <v>8321</v>
      </c>
      <c r="P144" t="s">
        <v>8322</v>
      </c>
      <c r="Q144">
        <f t="shared" si="11"/>
        <v>100</v>
      </c>
      <c r="R144">
        <f t="shared" si="12"/>
        <v>169.85</v>
      </c>
      <c r="S144" s="15">
        <f t="shared" si="13"/>
        <v>42459.780844907407</v>
      </c>
      <c r="T144" s="15">
        <f t="shared" si="14"/>
        <v>42489.780844907407</v>
      </c>
      <c r="U144">
        <f t="shared" si="15"/>
        <v>2016</v>
      </c>
    </row>
    <row r="145" spans="1:22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 t="s">
        <v>8321</v>
      </c>
      <c r="P145" t="s">
        <v>8332</v>
      </c>
      <c r="Q145">
        <f t="shared" si="11"/>
        <v>123</v>
      </c>
      <c r="R145">
        <f t="shared" si="12"/>
        <v>190.55</v>
      </c>
      <c r="S145" s="15">
        <f t="shared" si="13"/>
        <v>42327.834247685183</v>
      </c>
      <c r="T145" s="15">
        <f t="shared" si="14"/>
        <v>42357.834247685183</v>
      </c>
      <c r="U145">
        <f t="shared" si="15"/>
        <v>2015</v>
      </c>
    </row>
    <row r="146" spans="1:22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 t="s">
        <v>8311</v>
      </c>
      <c r="P146" t="s">
        <v>8333</v>
      </c>
      <c r="Q146">
        <f t="shared" si="11"/>
        <v>114</v>
      </c>
      <c r="R146">
        <f t="shared" si="12"/>
        <v>234.81</v>
      </c>
      <c r="S146" s="15">
        <f t="shared" si="13"/>
        <v>41946.029467592591</v>
      </c>
      <c r="T146" s="15">
        <f t="shared" si="14"/>
        <v>41977.027083333334</v>
      </c>
      <c r="U146">
        <f t="shared" si="15"/>
        <v>2014</v>
      </c>
    </row>
    <row r="147" spans="1:22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 t="s">
        <v>8308</v>
      </c>
      <c r="P147" t="s">
        <v>8309</v>
      </c>
      <c r="Q147">
        <f t="shared" si="11"/>
        <v>108</v>
      </c>
      <c r="R147">
        <f t="shared" si="12"/>
        <v>451.84</v>
      </c>
      <c r="S147" s="15">
        <f t="shared" si="13"/>
        <v>42044.272847222222</v>
      </c>
      <c r="T147" s="15">
        <f t="shared" si="14"/>
        <v>42104.231180555551</v>
      </c>
      <c r="U147">
        <f t="shared" si="15"/>
        <v>2015</v>
      </c>
    </row>
    <row r="148" spans="1:22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 t="s">
        <v>8316</v>
      </c>
      <c r="P148" t="s">
        <v>8317</v>
      </c>
      <c r="Q148">
        <f t="shared" si="11"/>
        <v>537</v>
      </c>
      <c r="R148">
        <f t="shared" si="12"/>
        <v>61.2</v>
      </c>
      <c r="S148" s="15">
        <f t="shared" si="13"/>
        <v>42425.757986111115</v>
      </c>
      <c r="T148" s="15">
        <f t="shared" si="14"/>
        <v>42455.716319444444</v>
      </c>
      <c r="U148">
        <f t="shared" si="15"/>
        <v>2016</v>
      </c>
    </row>
    <row r="149" spans="1:22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 t="s">
        <v>8308</v>
      </c>
      <c r="P149" t="s">
        <v>8310</v>
      </c>
      <c r="Q149">
        <f t="shared" si="11"/>
        <v>79</v>
      </c>
      <c r="R149">
        <f t="shared" si="12"/>
        <v>117.7</v>
      </c>
      <c r="S149" s="15">
        <f t="shared" si="13"/>
        <v>42696.663506944446</v>
      </c>
      <c r="T149" s="15">
        <f t="shared" si="14"/>
        <v>42736.663506944446</v>
      </c>
      <c r="U149">
        <f t="shared" si="15"/>
        <v>2016</v>
      </c>
    </row>
    <row r="150" spans="1:22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 t="s">
        <v>8316</v>
      </c>
      <c r="P150" t="s">
        <v>8317</v>
      </c>
      <c r="Q150">
        <f t="shared" si="11"/>
        <v>133</v>
      </c>
      <c r="R150">
        <f t="shared" si="12"/>
        <v>81.650000000000006</v>
      </c>
      <c r="S150" s="15">
        <f t="shared" si="13"/>
        <v>42292.513888888891</v>
      </c>
      <c r="T150" s="15">
        <f t="shared" si="14"/>
        <v>42322.555555555555</v>
      </c>
      <c r="U150">
        <f t="shared" si="15"/>
        <v>2015</v>
      </c>
    </row>
    <row r="151" spans="1:22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 t="s">
        <v>8308</v>
      </c>
      <c r="P151" t="s">
        <v>8309</v>
      </c>
      <c r="Q151">
        <f t="shared" si="11"/>
        <v>106</v>
      </c>
      <c r="R151">
        <f t="shared" si="12"/>
        <v>56.2</v>
      </c>
      <c r="S151" s="15">
        <f t="shared" si="13"/>
        <v>41800.423043981478</v>
      </c>
      <c r="T151" s="15">
        <f t="shared" si="14"/>
        <v>41830.423043981478</v>
      </c>
      <c r="U151">
        <f t="shared" si="15"/>
        <v>2014</v>
      </c>
    </row>
    <row r="152" spans="1:22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 t="s">
        <v>8323</v>
      </c>
      <c r="P152" t="s">
        <v>8324</v>
      </c>
      <c r="Q152">
        <f t="shared" si="11"/>
        <v>131</v>
      </c>
      <c r="R152">
        <f t="shared" si="12"/>
        <v>164.3</v>
      </c>
      <c r="S152" s="15">
        <f t="shared" si="13"/>
        <v>42053.704293981486</v>
      </c>
      <c r="T152" s="15">
        <f t="shared" si="14"/>
        <v>42083.662627314814</v>
      </c>
      <c r="U152">
        <f t="shared" si="15"/>
        <v>2015</v>
      </c>
    </row>
    <row r="153" spans="1:22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 t="s">
        <v>8321</v>
      </c>
      <c r="P153" t="s">
        <v>8322</v>
      </c>
      <c r="Q153">
        <f t="shared" si="11"/>
        <v>104</v>
      </c>
      <c r="R153">
        <f t="shared" si="12"/>
        <v>70.92</v>
      </c>
      <c r="S153" s="15">
        <f t="shared" si="13"/>
        <v>42689.187881944439</v>
      </c>
      <c r="T153" s="15">
        <f t="shared" si="14"/>
        <v>42724.187881944439</v>
      </c>
      <c r="U153">
        <f t="shared" si="15"/>
        <v>2016</v>
      </c>
    </row>
    <row r="154" spans="1:22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 t="s">
        <v>8321</v>
      </c>
      <c r="P154" t="s">
        <v>8322</v>
      </c>
      <c r="Q154">
        <f t="shared" si="11"/>
        <v>104</v>
      </c>
      <c r="R154">
        <f t="shared" si="12"/>
        <v>711.04</v>
      </c>
      <c r="S154" s="15">
        <f t="shared" si="13"/>
        <v>40732.842245370368</v>
      </c>
      <c r="T154" s="15">
        <f t="shared" si="14"/>
        <v>40762.842245370368</v>
      </c>
      <c r="U154">
        <f t="shared" si="15"/>
        <v>2011</v>
      </c>
    </row>
    <row r="155" spans="1:22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 t="s">
        <v>8321</v>
      </c>
      <c r="P155" t="s">
        <v>8322</v>
      </c>
      <c r="Q155">
        <f t="shared" si="11"/>
        <v>103</v>
      </c>
      <c r="R155">
        <f t="shared" si="12"/>
        <v>115.45</v>
      </c>
      <c r="S155" s="15">
        <f t="shared" si="13"/>
        <v>41051.168900462959</v>
      </c>
      <c r="T155" s="15">
        <f t="shared" si="14"/>
        <v>41086.168900462959</v>
      </c>
      <c r="U155">
        <f t="shared" si="15"/>
        <v>2012</v>
      </c>
    </row>
    <row r="156" spans="1:22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 t="s">
        <v>8321</v>
      </c>
      <c r="P156" t="s">
        <v>8322</v>
      </c>
      <c r="Q156">
        <f t="shared" si="11"/>
        <v>103</v>
      </c>
      <c r="R156">
        <f t="shared" si="12"/>
        <v>193.05</v>
      </c>
      <c r="S156" s="15">
        <f t="shared" si="13"/>
        <v>42507.860196759255</v>
      </c>
      <c r="T156" s="15">
        <f t="shared" si="14"/>
        <v>42536.625</v>
      </c>
      <c r="U156">
        <f t="shared" si="15"/>
        <v>2016</v>
      </c>
    </row>
    <row r="157" spans="1:22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 t="s">
        <v>8323</v>
      </c>
      <c r="P157" t="s">
        <v>8324</v>
      </c>
      <c r="Q157">
        <f t="shared" si="11"/>
        <v>103</v>
      </c>
      <c r="R157">
        <f t="shared" si="12"/>
        <v>118.97</v>
      </c>
      <c r="S157" s="15">
        <f t="shared" si="13"/>
        <v>41778.193622685183</v>
      </c>
      <c r="T157" s="15">
        <f t="shared" si="14"/>
        <v>41806.184027777781</v>
      </c>
      <c r="U157">
        <f t="shared" si="15"/>
        <v>2014</v>
      </c>
    </row>
    <row r="158" spans="1:22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 t="s">
        <v>8323</v>
      </c>
      <c r="P158" t="s">
        <v>8326</v>
      </c>
      <c r="Q158">
        <f t="shared" si="11"/>
        <v>128</v>
      </c>
      <c r="R158">
        <f t="shared" si="12"/>
        <v>186.8</v>
      </c>
      <c r="S158" s="15">
        <f t="shared" si="13"/>
        <v>42020.700567129628</v>
      </c>
      <c r="T158" s="15">
        <f t="shared" si="14"/>
        <v>42065.207638888889</v>
      </c>
      <c r="U158">
        <f t="shared" si="15"/>
        <v>2015</v>
      </c>
      <c r="V158">
        <f>_xlfn.DAYS(T158,S158)</f>
        <v>45</v>
      </c>
    </row>
    <row r="159" spans="1:22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 t="s">
        <v>8308</v>
      </c>
      <c r="P159" t="s">
        <v>8310</v>
      </c>
      <c r="Q159">
        <f t="shared" si="11"/>
        <v>102</v>
      </c>
      <c r="R159">
        <f t="shared" si="12"/>
        <v>158.36000000000001</v>
      </c>
      <c r="S159" s="15">
        <f t="shared" si="13"/>
        <v>42542.526423611111</v>
      </c>
      <c r="T159" s="15">
        <f t="shared" si="14"/>
        <v>42601.165972222225</v>
      </c>
      <c r="U159">
        <f t="shared" si="15"/>
        <v>2016</v>
      </c>
    </row>
    <row r="160" spans="1:22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 t="s">
        <v>8313</v>
      </c>
      <c r="P160" t="s">
        <v>8314</v>
      </c>
      <c r="Q160">
        <f t="shared" si="11"/>
        <v>254</v>
      </c>
      <c r="R160">
        <f t="shared" si="12"/>
        <v>493.82</v>
      </c>
      <c r="S160" s="15">
        <f t="shared" si="13"/>
        <v>42132.941805555558</v>
      </c>
      <c r="T160" s="15">
        <f t="shared" si="14"/>
        <v>42155.875</v>
      </c>
      <c r="U160">
        <f t="shared" si="15"/>
        <v>2015</v>
      </c>
    </row>
    <row r="161" spans="1:21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 t="s">
        <v>8323</v>
      </c>
      <c r="P161" t="s">
        <v>8324</v>
      </c>
      <c r="Q161">
        <f t="shared" si="11"/>
        <v>102</v>
      </c>
      <c r="R161">
        <f t="shared" si="12"/>
        <v>164.94</v>
      </c>
      <c r="S161" s="15">
        <f t="shared" si="13"/>
        <v>42612.149780092594</v>
      </c>
      <c r="T161" s="15">
        <f t="shared" si="14"/>
        <v>42647.165972222225</v>
      </c>
      <c r="U161">
        <f t="shared" si="15"/>
        <v>2016</v>
      </c>
    </row>
    <row r="162" spans="1:21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 t="s">
        <v>8327</v>
      </c>
      <c r="P162" t="s">
        <v>8328</v>
      </c>
      <c r="Q162">
        <f t="shared" si="11"/>
        <v>101</v>
      </c>
      <c r="R162">
        <f t="shared" si="12"/>
        <v>82.5</v>
      </c>
      <c r="S162" s="15">
        <f t="shared" si="13"/>
        <v>41851.962916666671</v>
      </c>
      <c r="T162" s="15">
        <f t="shared" si="14"/>
        <v>41880.041666666664</v>
      </c>
      <c r="U162">
        <f t="shared" si="15"/>
        <v>2014</v>
      </c>
    </row>
    <row r="163" spans="1:21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 t="s">
        <v>8308</v>
      </c>
      <c r="P163" t="s">
        <v>8309</v>
      </c>
      <c r="Q163">
        <f t="shared" si="11"/>
        <v>168</v>
      </c>
      <c r="R163">
        <f t="shared" si="12"/>
        <v>76.14</v>
      </c>
      <c r="S163" s="15">
        <f t="shared" si="13"/>
        <v>41179.098530092589</v>
      </c>
      <c r="T163" s="15">
        <f t="shared" si="14"/>
        <v>41209.098530092589</v>
      </c>
      <c r="U163">
        <f t="shared" si="15"/>
        <v>2012</v>
      </c>
    </row>
    <row r="164" spans="1:21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 t="s">
        <v>8321</v>
      </c>
      <c r="P164" t="s">
        <v>8322</v>
      </c>
      <c r="Q164">
        <f t="shared" si="11"/>
        <v>125</v>
      </c>
      <c r="R164">
        <f t="shared" si="12"/>
        <v>188.31</v>
      </c>
      <c r="S164" s="15">
        <f t="shared" si="13"/>
        <v>42437.636469907404</v>
      </c>
      <c r="T164" s="15">
        <f t="shared" si="14"/>
        <v>42467.59480324074</v>
      </c>
      <c r="U164">
        <f t="shared" si="15"/>
        <v>2016</v>
      </c>
    </row>
    <row r="165" spans="1:21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 t="s">
        <v>8327</v>
      </c>
      <c r="P165" t="s">
        <v>8331</v>
      </c>
      <c r="Q165">
        <f t="shared" si="11"/>
        <v>119</v>
      </c>
      <c r="R165">
        <f t="shared" si="12"/>
        <v>346.04</v>
      </c>
      <c r="S165" s="15">
        <f t="shared" si="13"/>
        <v>41951.695671296293</v>
      </c>
      <c r="T165" s="15">
        <f t="shared" si="14"/>
        <v>42011.6956712963</v>
      </c>
      <c r="U165">
        <f t="shared" si="15"/>
        <v>2014</v>
      </c>
    </row>
    <row r="166" spans="1:21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 t="s">
        <v>8313</v>
      </c>
      <c r="P166" t="s">
        <v>8314</v>
      </c>
      <c r="Q166">
        <f t="shared" si="11"/>
        <v>199</v>
      </c>
      <c r="R166">
        <f t="shared" si="12"/>
        <v>183.8</v>
      </c>
      <c r="S166" s="15">
        <f t="shared" si="13"/>
        <v>42152.288819444439</v>
      </c>
      <c r="T166" s="15">
        <f t="shared" si="14"/>
        <v>42182.288819444439</v>
      </c>
      <c r="U166">
        <f t="shared" si="15"/>
        <v>2015</v>
      </c>
    </row>
    <row r="167" spans="1:21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 t="s">
        <v>8321</v>
      </c>
      <c r="P167" t="s">
        <v>8332</v>
      </c>
      <c r="Q167">
        <f t="shared" si="11"/>
        <v>165</v>
      </c>
      <c r="R167">
        <f t="shared" si="12"/>
        <v>59.96</v>
      </c>
      <c r="S167" s="15">
        <f t="shared" si="13"/>
        <v>41791.713252314818</v>
      </c>
      <c r="T167" s="15">
        <f t="shared" si="14"/>
        <v>41836.125</v>
      </c>
      <c r="U167">
        <f t="shared" si="15"/>
        <v>2014</v>
      </c>
    </row>
    <row r="168" spans="1:21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 t="s">
        <v>8308</v>
      </c>
      <c r="P168" t="s">
        <v>8309</v>
      </c>
      <c r="Q168">
        <f t="shared" si="11"/>
        <v>493</v>
      </c>
      <c r="R168">
        <f t="shared" si="12"/>
        <v>69.760000000000005</v>
      </c>
      <c r="S168" s="15">
        <f t="shared" si="13"/>
        <v>42198.676655092597</v>
      </c>
      <c r="T168" s="15">
        <f t="shared" si="14"/>
        <v>42223.676655092597</v>
      </c>
      <c r="U168">
        <f t="shared" si="15"/>
        <v>2015</v>
      </c>
    </row>
    <row r="169" spans="1:21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 t="s">
        <v>8308</v>
      </c>
      <c r="P169" t="s">
        <v>8309</v>
      </c>
      <c r="Q169">
        <f t="shared" si="11"/>
        <v>196</v>
      </c>
      <c r="R169">
        <f t="shared" si="12"/>
        <v>36</v>
      </c>
      <c r="S169" s="15">
        <f t="shared" si="13"/>
        <v>41783.642939814818</v>
      </c>
      <c r="T169" s="15">
        <f t="shared" si="14"/>
        <v>41843.642939814818</v>
      </c>
      <c r="U169">
        <f t="shared" si="15"/>
        <v>2014</v>
      </c>
    </row>
    <row r="170" spans="1:21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 t="s">
        <v>8327</v>
      </c>
      <c r="P170" t="s">
        <v>8328</v>
      </c>
      <c r="Q170">
        <f t="shared" si="11"/>
        <v>101</v>
      </c>
      <c r="R170">
        <f t="shared" si="12"/>
        <v>526.46</v>
      </c>
      <c r="S170" s="15">
        <f t="shared" si="13"/>
        <v>41136.777812500004</v>
      </c>
      <c r="T170" s="15">
        <f t="shared" si="14"/>
        <v>41184.777812500004</v>
      </c>
      <c r="U170">
        <f t="shared" si="15"/>
        <v>2012</v>
      </c>
    </row>
    <row r="171" spans="1:21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 t="s">
        <v>8311</v>
      </c>
      <c r="P171" t="s">
        <v>8312</v>
      </c>
      <c r="Q171">
        <f t="shared" si="11"/>
        <v>108</v>
      </c>
      <c r="R171">
        <f t="shared" si="12"/>
        <v>149.46</v>
      </c>
      <c r="S171" s="15">
        <f t="shared" si="13"/>
        <v>41290.598483796297</v>
      </c>
      <c r="T171" s="15">
        <f t="shared" si="14"/>
        <v>41320.598483796297</v>
      </c>
      <c r="U171">
        <f t="shared" si="15"/>
        <v>2013</v>
      </c>
    </row>
    <row r="172" spans="1:21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 t="s">
        <v>8308</v>
      </c>
      <c r="P172" t="s">
        <v>8310</v>
      </c>
      <c r="Q172">
        <f t="shared" si="11"/>
        <v>119</v>
      </c>
      <c r="R172">
        <f t="shared" si="12"/>
        <v>151.32</v>
      </c>
      <c r="S172" s="15">
        <f t="shared" si="13"/>
        <v>42199.57</v>
      </c>
      <c r="T172" s="15">
        <f t="shared" si="14"/>
        <v>42229.57</v>
      </c>
      <c r="U172">
        <f t="shared" si="15"/>
        <v>2015</v>
      </c>
    </row>
    <row r="173" spans="1:21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 t="s">
        <v>8308</v>
      </c>
      <c r="P173" t="s">
        <v>8309</v>
      </c>
      <c r="Q173">
        <f t="shared" si="11"/>
        <v>473</v>
      </c>
      <c r="R173">
        <f t="shared" si="12"/>
        <v>278.39</v>
      </c>
      <c r="S173" s="15">
        <f t="shared" si="13"/>
        <v>42115.071504629625</v>
      </c>
      <c r="T173" s="15">
        <f t="shared" si="14"/>
        <v>42155.071504629625</v>
      </c>
      <c r="U173">
        <f t="shared" si="15"/>
        <v>2015</v>
      </c>
    </row>
    <row r="174" spans="1:21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 t="s">
        <v>8313</v>
      </c>
      <c r="P174" t="s">
        <v>8314</v>
      </c>
      <c r="Q174">
        <f t="shared" si="11"/>
        <v>135</v>
      </c>
      <c r="R174">
        <f t="shared" si="12"/>
        <v>53.99</v>
      </c>
      <c r="S174" s="15">
        <f t="shared" si="13"/>
        <v>42275.767303240747</v>
      </c>
      <c r="T174" s="15">
        <f t="shared" si="14"/>
        <v>42300.767303240747</v>
      </c>
      <c r="U174">
        <f t="shared" si="15"/>
        <v>2015</v>
      </c>
    </row>
    <row r="175" spans="1:21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 t="s">
        <v>8316</v>
      </c>
      <c r="P175" t="s">
        <v>8334</v>
      </c>
      <c r="Q175">
        <f t="shared" si="11"/>
        <v>63</v>
      </c>
      <c r="R175">
        <f t="shared" si="12"/>
        <v>48.28</v>
      </c>
      <c r="S175" s="15">
        <f t="shared" si="13"/>
        <v>41838.377893518518</v>
      </c>
      <c r="T175" s="15">
        <f t="shared" si="14"/>
        <v>41893.377893518518</v>
      </c>
      <c r="U175">
        <f t="shared" si="15"/>
        <v>2014</v>
      </c>
    </row>
    <row r="176" spans="1:21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 t="s">
        <v>8323</v>
      </c>
      <c r="P176" t="s">
        <v>8324</v>
      </c>
      <c r="Q176">
        <f t="shared" si="11"/>
        <v>233</v>
      </c>
      <c r="R176">
        <f t="shared" si="12"/>
        <v>44.46</v>
      </c>
      <c r="S176" s="15">
        <f t="shared" si="13"/>
        <v>42512.698217592595</v>
      </c>
      <c r="T176" s="15">
        <f t="shared" si="14"/>
        <v>42572.698217592595</v>
      </c>
      <c r="U176">
        <f t="shared" si="15"/>
        <v>2016</v>
      </c>
    </row>
    <row r="177" spans="1:21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 t="s">
        <v>8323</v>
      </c>
      <c r="P177" t="s">
        <v>8335</v>
      </c>
      <c r="Q177">
        <f t="shared" si="11"/>
        <v>102</v>
      </c>
      <c r="R177">
        <f t="shared" si="12"/>
        <v>231.66</v>
      </c>
      <c r="S177" s="15">
        <f t="shared" si="13"/>
        <v>41863.584120370368</v>
      </c>
      <c r="T177" s="15">
        <f t="shared" si="14"/>
        <v>41893.584120370368</v>
      </c>
      <c r="U177">
        <f t="shared" si="15"/>
        <v>2014</v>
      </c>
    </row>
    <row r="178" spans="1:21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 t="s">
        <v>8311</v>
      </c>
      <c r="P178" t="s">
        <v>8312</v>
      </c>
      <c r="Q178">
        <f t="shared" si="11"/>
        <v>115</v>
      </c>
      <c r="R178">
        <f t="shared" si="12"/>
        <v>76.72</v>
      </c>
      <c r="S178" s="15">
        <f t="shared" si="13"/>
        <v>40933.80190972222</v>
      </c>
      <c r="T178" s="15">
        <f t="shared" si="14"/>
        <v>40993.760243055556</v>
      </c>
      <c r="U178">
        <f t="shared" si="15"/>
        <v>2012</v>
      </c>
    </row>
    <row r="179" spans="1:21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 t="s">
        <v>8308</v>
      </c>
      <c r="P179" t="s">
        <v>8309</v>
      </c>
      <c r="Q179">
        <f t="shared" si="11"/>
        <v>170</v>
      </c>
      <c r="R179">
        <f t="shared" si="12"/>
        <v>67.42</v>
      </c>
      <c r="S179" s="15">
        <f t="shared" si="13"/>
        <v>41351.541377314818</v>
      </c>
      <c r="T179" s="15">
        <f t="shared" si="14"/>
        <v>41386.541377314818</v>
      </c>
      <c r="U179">
        <f t="shared" si="15"/>
        <v>2013</v>
      </c>
    </row>
    <row r="180" spans="1:21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 t="s">
        <v>8321</v>
      </c>
      <c r="P180" t="s">
        <v>8322</v>
      </c>
      <c r="Q180">
        <f t="shared" si="11"/>
        <v>101</v>
      </c>
      <c r="R180">
        <f t="shared" si="12"/>
        <v>254.39</v>
      </c>
      <c r="S180" s="15">
        <f t="shared" si="13"/>
        <v>40194.920046296298</v>
      </c>
      <c r="T180" s="15">
        <f t="shared" si="14"/>
        <v>40231.916666666664</v>
      </c>
      <c r="U180">
        <f t="shared" si="15"/>
        <v>2010</v>
      </c>
    </row>
    <row r="181" spans="1:21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 t="s">
        <v>8323</v>
      </c>
      <c r="P181" t="s">
        <v>8324</v>
      </c>
      <c r="Q181">
        <f t="shared" si="11"/>
        <v>113</v>
      </c>
      <c r="R181">
        <f t="shared" si="12"/>
        <v>162.91</v>
      </c>
      <c r="S181" s="15">
        <f t="shared" si="13"/>
        <v>41928.881064814814</v>
      </c>
      <c r="T181" s="15">
        <f t="shared" si="14"/>
        <v>41958.922731481478</v>
      </c>
      <c r="U181">
        <f t="shared" si="15"/>
        <v>2014</v>
      </c>
    </row>
    <row r="182" spans="1:21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 t="s">
        <v>8316</v>
      </c>
      <c r="P182" t="s">
        <v>8317</v>
      </c>
      <c r="Q182">
        <f t="shared" si="11"/>
        <v>1802</v>
      </c>
      <c r="R182">
        <f t="shared" si="12"/>
        <v>49.93</v>
      </c>
      <c r="S182" s="15">
        <f t="shared" si="13"/>
        <v>42776.704432870371</v>
      </c>
      <c r="T182" s="15">
        <f t="shared" si="14"/>
        <v>42801.208333333328</v>
      </c>
      <c r="U182">
        <f t="shared" si="15"/>
        <v>2017</v>
      </c>
    </row>
    <row r="183" spans="1:21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 t="s">
        <v>8308</v>
      </c>
      <c r="P183" t="s">
        <v>8309</v>
      </c>
      <c r="Q183">
        <f t="shared" si="11"/>
        <v>179</v>
      </c>
      <c r="R183">
        <f t="shared" si="12"/>
        <v>282.72000000000003</v>
      </c>
      <c r="S183" s="15">
        <f t="shared" si="13"/>
        <v>41725.082384259258</v>
      </c>
      <c r="T183" s="15">
        <f t="shared" si="14"/>
        <v>41755.082384259258</v>
      </c>
      <c r="U183">
        <f t="shared" si="15"/>
        <v>2014</v>
      </c>
    </row>
    <row r="184" spans="1:21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 t="s">
        <v>8321</v>
      </c>
      <c r="P184" t="s">
        <v>8322</v>
      </c>
      <c r="Q184">
        <f t="shared" si="11"/>
        <v>112</v>
      </c>
      <c r="R184">
        <f t="shared" si="12"/>
        <v>117.77</v>
      </c>
      <c r="S184" s="15">
        <f t="shared" si="13"/>
        <v>42292.495474537034</v>
      </c>
      <c r="T184" s="15">
        <f t="shared" si="14"/>
        <v>42322.537141203706</v>
      </c>
      <c r="U184">
        <f t="shared" si="15"/>
        <v>2015</v>
      </c>
    </row>
    <row r="185" spans="1:21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 t="s">
        <v>8308</v>
      </c>
      <c r="P185" t="s">
        <v>8310</v>
      </c>
      <c r="Q185">
        <f t="shared" si="11"/>
        <v>127</v>
      </c>
      <c r="R185">
        <f t="shared" si="12"/>
        <v>1644</v>
      </c>
      <c r="S185" s="15">
        <f t="shared" si="13"/>
        <v>41891.693379629629</v>
      </c>
      <c r="T185" s="15">
        <f t="shared" si="14"/>
        <v>41926.693379629629</v>
      </c>
      <c r="U185">
        <f t="shared" si="15"/>
        <v>2014</v>
      </c>
    </row>
    <row r="186" spans="1:21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 t="s">
        <v>8321</v>
      </c>
      <c r="P186" t="s">
        <v>8322</v>
      </c>
      <c r="Q186">
        <f t="shared" si="11"/>
        <v>125</v>
      </c>
      <c r="R186">
        <f t="shared" si="12"/>
        <v>146.35</v>
      </c>
      <c r="S186" s="15">
        <f t="shared" si="13"/>
        <v>42772.669062500005</v>
      </c>
      <c r="T186" s="15">
        <f t="shared" si="14"/>
        <v>42802.875</v>
      </c>
      <c r="U186">
        <f t="shared" si="15"/>
        <v>2017</v>
      </c>
    </row>
    <row r="187" spans="1:21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 t="s">
        <v>8321</v>
      </c>
      <c r="P187" t="s">
        <v>8322</v>
      </c>
      <c r="Q187">
        <f t="shared" si="11"/>
        <v>127</v>
      </c>
      <c r="R187">
        <f t="shared" si="12"/>
        <v>44.91</v>
      </c>
      <c r="S187" s="15">
        <f t="shared" si="13"/>
        <v>42427.964745370366</v>
      </c>
      <c r="T187" s="15">
        <f t="shared" si="14"/>
        <v>42467.923078703709</v>
      </c>
      <c r="U187">
        <f t="shared" si="15"/>
        <v>2016</v>
      </c>
    </row>
    <row r="188" spans="1:21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 t="s">
        <v>8308</v>
      </c>
      <c r="P188" t="s">
        <v>8309</v>
      </c>
      <c r="Q188">
        <f t="shared" si="11"/>
        <v>143</v>
      </c>
      <c r="R188">
        <f t="shared" si="12"/>
        <v>114.77</v>
      </c>
      <c r="S188" s="15">
        <f t="shared" si="13"/>
        <v>42361.602476851855</v>
      </c>
      <c r="T188" s="15">
        <f t="shared" si="14"/>
        <v>42400.915972222225</v>
      </c>
      <c r="U188">
        <f t="shared" si="15"/>
        <v>2015</v>
      </c>
    </row>
    <row r="189" spans="1:21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 t="s">
        <v>8308</v>
      </c>
      <c r="P189" t="s">
        <v>8310</v>
      </c>
      <c r="Q189">
        <f t="shared" si="11"/>
        <v>22</v>
      </c>
      <c r="R189">
        <f t="shared" si="12"/>
        <v>1536.25</v>
      </c>
      <c r="S189" s="15">
        <f t="shared" si="13"/>
        <v>42527.625671296293</v>
      </c>
      <c r="T189" s="15">
        <f t="shared" si="14"/>
        <v>42557.625671296293</v>
      </c>
      <c r="U189">
        <f t="shared" si="15"/>
        <v>2016</v>
      </c>
    </row>
    <row r="190" spans="1:21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 t="s">
        <v>8321</v>
      </c>
      <c r="P190" t="s">
        <v>8322</v>
      </c>
      <c r="Q190">
        <f t="shared" si="11"/>
        <v>107</v>
      </c>
      <c r="R190">
        <f t="shared" si="12"/>
        <v>97.36</v>
      </c>
      <c r="S190" s="15">
        <f t="shared" si="13"/>
        <v>42507.581412037034</v>
      </c>
      <c r="T190" s="15">
        <f t="shared" si="14"/>
        <v>42538.581412037034</v>
      </c>
      <c r="U190">
        <f t="shared" si="15"/>
        <v>2016</v>
      </c>
    </row>
    <row r="191" spans="1:21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 t="s">
        <v>8319</v>
      </c>
      <c r="P191" t="s">
        <v>8320</v>
      </c>
      <c r="Q191">
        <f t="shared" si="11"/>
        <v>106</v>
      </c>
      <c r="R191">
        <f t="shared" si="12"/>
        <v>104.99</v>
      </c>
      <c r="S191" s="15">
        <f t="shared" si="13"/>
        <v>42643.642800925925</v>
      </c>
      <c r="T191" s="15">
        <f t="shared" si="14"/>
        <v>42673.642800925925</v>
      </c>
      <c r="U191">
        <f t="shared" si="15"/>
        <v>2016</v>
      </c>
    </row>
    <row r="192" spans="1:21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 t="s">
        <v>8308</v>
      </c>
      <c r="P192" t="s">
        <v>8315</v>
      </c>
      <c r="Q192">
        <f t="shared" si="11"/>
        <v>8</v>
      </c>
      <c r="R192">
        <f t="shared" si="12"/>
        <v>78.67</v>
      </c>
      <c r="S192" s="15">
        <f t="shared" si="13"/>
        <v>42226.313298611116</v>
      </c>
      <c r="T192" s="15">
        <f t="shared" si="14"/>
        <v>42256.313298611116</v>
      </c>
      <c r="U192">
        <f t="shared" si="15"/>
        <v>2015</v>
      </c>
    </row>
    <row r="193" spans="1:22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 t="s">
        <v>8323</v>
      </c>
      <c r="P193" t="s">
        <v>8324</v>
      </c>
      <c r="Q193">
        <f t="shared" si="11"/>
        <v>12</v>
      </c>
      <c r="R193">
        <f t="shared" si="12"/>
        <v>2796.67</v>
      </c>
      <c r="S193" s="15">
        <f t="shared" si="13"/>
        <v>42531.228437500002</v>
      </c>
      <c r="T193" s="15">
        <f t="shared" si="14"/>
        <v>42561.228437500002</v>
      </c>
      <c r="U193">
        <f t="shared" si="15"/>
        <v>2016</v>
      </c>
    </row>
    <row r="194" spans="1:22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 t="s">
        <v>8321</v>
      </c>
      <c r="P194" t="s">
        <v>8322</v>
      </c>
      <c r="Q194">
        <f t="shared" si="11"/>
        <v>105</v>
      </c>
      <c r="R194">
        <f t="shared" si="12"/>
        <v>55.07</v>
      </c>
      <c r="S194" s="15">
        <f t="shared" si="13"/>
        <v>40904.738194444442</v>
      </c>
      <c r="T194" s="15">
        <f t="shared" si="14"/>
        <v>40929.738194444442</v>
      </c>
      <c r="U194">
        <f t="shared" si="15"/>
        <v>2011</v>
      </c>
    </row>
    <row r="195" spans="1:22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 t="s">
        <v>8323</v>
      </c>
      <c r="P195" t="s">
        <v>8324</v>
      </c>
      <c r="Q195">
        <f t="shared" ref="Q195:Q258" si="16">ROUND(E195/D195*100,0)</f>
        <v>104</v>
      </c>
      <c r="R195">
        <f t="shared" ref="R195:R258" si="17">IFERROR(ROUND(E195/L195,2),0)</f>
        <v>922.22</v>
      </c>
      <c r="S195" s="15">
        <f t="shared" ref="S195:S258" si="18">(((J195/60)/60)/24)+DATE(1970,1,1)</f>
        <v>42756.690162037034</v>
      </c>
      <c r="T195" s="15">
        <f t="shared" ref="T195:T258" si="19">(((I195/60)/60)/24)+DATE(1970,1,1)</f>
        <v>42816.648495370369</v>
      </c>
      <c r="U195">
        <f t="shared" ref="U195:U258" si="20">YEAR(S195)</f>
        <v>2017</v>
      </c>
    </row>
    <row r="196" spans="1:22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 t="s">
        <v>8321</v>
      </c>
      <c r="P196" t="s">
        <v>8322</v>
      </c>
      <c r="Q196">
        <f t="shared" si="16"/>
        <v>113</v>
      </c>
      <c r="R196">
        <f t="shared" si="17"/>
        <v>109.04</v>
      </c>
      <c r="S196" s="15">
        <f t="shared" si="18"/>
        <v>41949.697962962964</v>
      </c>
      <c r="T196" s="15">
        <f t="shared" si="19"/>
        <v>41994.697962962964</v>
      </c>
      <c r="U196">
        <f t="shared" si="20"/>
        <v>2014</v>
      </c>
    </row>
    <row r="197" spans="1:22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 t="s">
        <v>8323</v>
      </c>
      <c r="P197" t="s">
        <v>8324</v>
      </c>
      <c r="Q197">
        <f t="shared" si="16"/>
        <v>20</v>
      </c>
      <c r="R197">
        <f t="shared" si="17"/>
        <v>202.23</v>
      </c>
      <c r="S197" s="15">
        <f t="shared" si="18"/>
        <v>42334.803923611107</v>
      </c>
      <c r="T197" s="15">
        <f t="shared" si="19"/>
        <v>42354.845833333333</v>
      </c>
      <c r="U197">
        <f t="shared" si="20"/>
        <v>2015</v>
      </c>
    </row>
    <row r="198" spans="1:22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 t="s">
        <v>8321</v>
      </c>
      <c r="P198" t="s">
        <v>8322</v>
      </c>
      <c r="Q198">
        <f t="shared" si="16"/>
        <v>116</v>
      </c>
      <c r="R198">
        <f t="shared" si="17"/>
        <v>246.61</v>
      </c>
      <c r="S198" s="15">
        <f t="shared" si="18"/>
        <v>41943.293912037036</v>
      </c>
      <c r="T198" s="15">
        <f t="shared" si="19"/>
        <v>41974.3355787037</v>
      </c>
      <c r="U198">
        <f t="shared" si="20"/>
        <v>2014</v>
      </c>
    </row>
    <row r="199" spans="1:22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 t="s">
        <v>8321</v>
      </c>
      <c r="P199" t="s">
        <v>8322</v>
      </c>
      <c r="Q199">
        <f t="shared" si="16"/>
        <v>150</v>
      </c>
      <c r="R199">
        <f t="shared" si="17"/>
        <v>97.82</v>
      </c>
      <c r="S199" s="15">
        <f t="shared" si="18"/>
        <v>41164.040960648148</v>
      </c>
      <c r="T199" s="15">
        <f t="shared" si="19"/>
        <v>41194.040960648148</v>
      </c>
      <c r="U199">
        <f t="shared" si="20"/>
        <v>2012</v>
      </c>
    </row>
    <row r="200" spans="1:22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 t="s">
        <v>8319</v>
      </c>
      <c r="P200" t="s">
        <v>8320</v>
      </c>
      <c r="Q200">
        <f t="shared" si="16"/>
        <v>203</v>
      </c>
      <c r="R200">
        <f t="shared" si="17"/>
        <v>130.22999999999999</v>
      </c>
      <c r="S200" s="15">
        <f t="shared" si="18"/>
        <v>41836.625254629631</v>
      </c>
      <c r="T200" s="15">
        <f t="shared" si="19"/>
        <v>41866.625254629631</v>
      </c>
      <c r="U200">
        <f t="shared" si="20"/>
        <v>2014</v>
      </c>
    </row>
    <row r="201" spans="1:22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 t="s">
        <v>8308</v>
      </c>
      <c r="P201" t="s">
        <v>8310</v>
      </c>
      <c r="Q201">
        <f t="shared" si="16"/>
        <v>40</v>
      </c>
      <c r="R201">
        <f t="shared" si="17"/>
        <v>162.91999999999999</v>
      </c>
      <c r="S201" s="15">
        <f t="shared" si="18"/>
        <v>42278.498240740737</v>
      </c>
      <c r="T201" s="15">
        <f t="shared" si="19"/>
        <v>42314.041666666672</v>
      </c>
      <c r="U201">
        <f t="shared" si="20"/>
        <v>2015</v>
      </c>
    </row>
    <row r="202" spans="1:22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 t="s">
        <v>8321</v>
      </c>
      <c r="P202" t="s">
        <v>8332</v>
      </c>
      <c r="Q202">
        <f t="shared" si="16"/>
        <v>183</v>
      </c>
      <c r="R202">
        <f t="shared" si="17"/>
        <v>159.51</v>
      </c>
      <c r="S202" s="15">
        <f t="shared" si="18"/>
        <v>42032.693043981482</v>
      </c>
      <c r="T202" s="15">
        <f t="shared" si="19"/>
        <v>42062.693043981482</v>
      </c>
      <c r="U202">
        <f t="shared" si="20"/>
        <v>2015</v>
      </c>
    </row>
    <row r="203" spans="1:22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 t="s">
        <v>8313</v>
      </c>
      <c r="P203" t="s">
        <v>8314</v>
      </c>
      <c r="Q203">
        <f t="shared" si="16"/>
        <v>322</v>
      </c>
      <c r="R203">
        <f t="shared" si="17"/>
        <v>56.41</v>
      </c>
      <c r="S203" s="15">
        <f t="shared" si="18"/>
        <v>42072.488182870366</v>
      </c>
      <c r="T203" s="15">
        <f t="shared" si="19"/>
        <v>42102.488182870366</v>
      </c>
      <c r="U203">
        <f t="shared" si="20"/>
        <v>2015</v>
      </c>
    </row>
    <row r="204" spans="1:22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 t="s">
        <v>8323</v>
      </c>
      <c r="P204" t="s">
        <v>8326</v>
      </c>
      <c r="Q204">
        <f t="shared" si="16"/>
        <v>100</v>
      </c>
      <c r="R204">
        <f t="shared" si="17"/>
        <v>550.04</v>
      </c>
      <c r="S204" s="15">
        <f t="shared" si="18"/>
        <v>41887.292187500003</v>
      </c>
      <c r="T204" s="15">
        <f t="shared" si="19"/>
        <v>41917.292187500003</v>
      </c>
      <c r="U204">
        <f t="shared" si="20"/>
        <v>2014</v>
      </c>
      <c r="V204">
        <f>_xlfn.DAYS(T204,S204)</f>
        <v>30</v>
      </c>
    </row>
    <row r="205" spans="1:22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 t="s">
        <v>8308</v>
      </c>
      <c r="P205" t="s">
        <v>8309</v>
      </c>
      <c r="Q205">
        <f t="shared" si="16"/>
        <v>819</v>
      </c>
      <c r="R205">
        <f t="shared" si="17"/>
        <v>152.62</v>
      </c>
      <c r="S205" s="15">
        <f t="shared" si="18"/>
        <v>41069.088506944441</v>
      </c>
      <c r="T205" s="15">
        <f t="shared" si="19"/>
        <v>41099.088506944441</v>
      </c>
      <c r="U205">
        <f t="shared" si="20"/>
        <v>2012</v>
      </c>
    </row>
    <row r="206" spans="1:22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 t="s">
        <v>8308</v>
      </c>
      <c r="P206" t="s">
        <v>8310</v>
      </c>
      <c r="Q206">
        <f t="shared" si="16"/>
        <v>42</v>
      </c>
      <c r="R206">
        <f t="shared" si="17"/>
        <v>364.35</v>
      </c>
      <c r="S206" s="15">
        <f t="shared" si="18"/>
        <v>42740.693692129629</v>
      </c>
      <c r="T206" s="15">
        <f t="shared" si="19"/>
        <v>42786.791666666672</v>
      </c>
      <c r="U206">
        <f t="shared" si="20"/>
        <v>2017</v>
      </c>
    </row>
    <row r="207" spans="1:22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 t="s">
        <v>8313</v>
      </c>
      <c r="P207" t="s">
        <v>8314</v>
      </c>
      <c r="Q207">
        <f t="shared" si="16"/>
        <v>107</v>
      </c>
      <c r="R207">
        <f t="shared" si="17"/>
        <v>170.45</v>
      </c>
      <c r="S207" s="15">
        <f t="shared" si="18"/>
        <v>42493.167719907404</v>
      </c>
      <c r="T207" s="15">
        <f t="shared" si="19"/>
        <v>42528.167719907404</v>
      </c>
      <c r="U207">
        <f t="shared" si="20"/>
        <v>2016</v>
      </c>
    </row>
    <row r="208" spans="1:22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 t="s">
        <v>8323</v>
      </c>
      <c r="P208" t="s">
        <v>8326</v>
      </c>
      <c r="Q208">
        <f t="shared" si="16"/>
        <v>114</v>
      </c>
      <c r="R208">
        <f t="shared" si="17"/>
        <v>119.18</v>
      </c>
      <c r="S208" s="15">
        <f t="shared" si="18"/>
        <v>42480.078715277778</v>
      </c>
      <c r="T208" s="15">
        <f t="shared" si="19"/>
        <v>42504.165972222225</v>
      </c>
      <c r="U208">
        <f t="shared" si="20"/>
        <v>2016</v>
      </c>
      <c r="V208">
        <f>_xlfn.DAYS(T208,S208)</f>
        <v>24</v>
      </c>
    </row>
    <row r="209" spans="1:21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 t="s">
        <v>8308</v>
      </c>
      <c r="P209" t="s">
        <v>8309</v>
      </c>
      <c r="Q209">
        <f t="shared" si="16"/>
        <v>114</v>
      </c>
      <c r="R209">
        <f t="shared" si="17"/>
        <v>64.02</v>
      </c>
      <c r="S209" s="15">
        <f t="shared" si="18"/>
        <v>41731.520949074074</v>
      </c>
      <c r="T209" s="15">
        <f t="shared" si="19"/>
        <v>41761.520949074074</v>
      </c>
      <c r="U209">
        <f t="shared" si="20"/>
        <v>2014</v>
      </c>
    </row>
    <row r="210" spans="1:21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 t="s">
        <v>8311</v>
      </c>
      <c r="P210" t="s">
        <v>8312</v>
      </c>
      <c r="Q210">
        <f t="shared" si="16"/>
        <v>662</v>
      </c>
      <c r="R210">
        <f t="shared" si="17"/>
        <v>43.33</v>
      </c>
      <c r="S210" s="15">
        <f t="shared" si="18"/>
        <v>40766.041921296295</v>
      </c>
      <c r="T210" s="15">
        <f t="shared" si="19"/>
        <v>40796.041921296295</v>
      </c>
      <c r="U210">
        <f t="shared" si="20"/>
        <v>2011</v>
      </c>
    </row>
    <row r="211" spans="1:21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 t="s">
        <v>8316</v>
      </c>
      <c r="P211" t="s">
        <v>8317</v>
      </c>
      <c r="Q211">
        <f t="shared" si="16"/>
        <v>404</v>
      </c>
      <c r="R211">
        <f t="shared" si="17"/>
        <v>82.4</v>
      </c>
      <c r="S211" s="15">
        <f t="shared" si="18"/>
        <v>42234.624895833331</v>
      </c>
      <c r="T211" s="15">
        <f t="shared" si="19"/>
        <v>42264.624895833331</v>
      </c>
      <c r="U211">
        <f t="shared" si="20"/>
        <v>2015</v>
      </c>
    </row>
    <row r="212" spans="1:21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 t="s">
        <v>8308</v>
      </c>
      <c r="P212" t="s">
        <v>8309</v>
      </c>
      <c r="Q212">
        <f t="shared" si="16"/>
        <v>132</v>
      </c>
      <c r="R212">
        <f t="shared" si="17"/>
        <v>46.58</v>
      </c>
      <c r="S212" s="15">
        <f t="shared" si="18"/>
        <v>41738.864803240744</v>
      </c>
      <c r="T212" s="15">
        <f t="shared" si="19"/>
        <v>41768.864803240744</v>
      </c>
      <c r="U212">
        <f t="shared" si="20"/>
        <v>2014</v>
      </c>
    </row>
    <row r="213" spans="1:21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 t="s">
        <v>8313</v>
      </c>
      <c r="P213" t="s">
        <v>8314</v>
      </c>
      <c r="Q213">
        <f t="shared" si="16"/>
        <v>786</v>
      </c>
      <c r="R213">
        <f t="shared" si="17"/>
        <v>71.59</v>
      </c>
      <c r="S213" s="15">
        <f t="shared" si="18"/>
        <v>41759.923101851848</v>
      </c>
      <c r="T213" s="15">
        <f t="shared" si="19"/>
        <v>41789.923101851848</v>
      </c>
      <c r="U213">
        <f t="shared" si="20"/>
        <v>2014</v>
      </c>
    </row>
    <row r="214" spans="1:21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 t="s">
        <v>8323</v>
      </c>
      <c r="P214" t="s">
        <v>8324</v>
      </c>
      <c r="Q214">
        <f t="shared" si="16"/>
        <v>112</v>
      </c>
      <c r="R214">
        <f t="shared" si="17"/>
        <v>149.44</v>
      </c>
      <c r="S214" s="15">
        <f t="shared" si="18"/>
        <v>41899.294942129629</v>
      </c>
      <c r="T214" s="15">
        <f t="shared" si="19"/>
        <v>41928.290972222225</v>
      </c>
      <c r="U214">
        <f t="shared" si="20"/>
        <v>2014</v>
      </c>
    </row>
    <row r="215" spans="1:21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 t="s">
        <v>8313</v>
      </c>
      <c r="P215" t="s">
        <v>8314</v>
      </c>
      <c r="Q215">
        <f t="shared" si="16"/>
        <v>270</v>
      </c>
      <c r="R215">
        <f t="shared" si="17"/>
        <v>76.44</v>
      </c>
      <c r="S215" s="15">
        <f t="shared" si="18"/>
        <v>42326.818738425922</v>
      </c>
      <c r="T215" s="15">
        <f t="shared" si="19"/>
        <v>42356.818738425922</v>
      </c>
      <c r="U215">
        <f t="shared" si="20"/>
        <v>2015</v>
      </c>
    </row>
    <row r="216" spans="1:21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 t="s">
        <v>8308</v>
      </c>
      <c r="P216" t="s">
        <v>8315</v>
      </c>
      <c r="Q216">
        <f t="shared" si="16"/>
        <v>326</v>
      </c>
      <c r="R216">
        <f t="shared" si="17"/>
        <v>80.02</v>
      </c>
      <c r="S216" s="15">
        <f t="shared" si="18"/>
        <v>41915.747314814813</v>
      </c>
      <c r="T216" s="15">
        <f t="shared" si="19"/>
        <v>41955.888888888891</v>
      </c>
      <c r="U216">
        <f t="shared" si="20"/>
        <v>2014</v>
      </c>
    </row>
    <row r="217" spans="1:21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 t="s">
        <v>8321</v>
      </c>
      <c r="P217" t="s">
        <v>8322</v>
      </c>
      <c r="Q217">
        <f t="shared" si="16"/>
        <v>111</v>
      </c>
      <c r="R217">
        <f t="shared" si="17"/>
        <v>109.82</v>
      </c>
      <c r="S217" s="15">
        <f t="shared" si="18"/>
        <v>41936.001226851848</v>
      </c>
      <c r="T217" s="15">
        <f t="shared" si="19"/>
        <v>41966.042893518519</v>
      </c>
      <c r="U217">
        <f t="shared" si="20"/>
        <v>2014</v>
      </c>
    </row>
    <row r="218" spans="1:21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 t="s">
        <v>8327</v>
      </c>
      <c r="P218" t="s">
        <v>8331</v>
      </c>
      <c r="Q218">
        <f t="shared" si="16"/>
        <v>155</v>
      </c>
      <c r="R218">
        <f t="shared" si="17"/>
        <v>82.96</v>
      </c>
      <c r="S218" s="15">
        <f t="shared" si="18"/>
        <v>41116.690104166664</v>
      </c>
      <c r="T218" s="15">
        <f t="shared" si="19"/>
        <v>41151.690104166664</v>
      </c>
      <c r="U218">
        <f t="shared" si="20"/>
        <v>2012</v>
      </c>
    </row>
    <row r="219" spans="1:21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 t="s">
        <v>8321</v>
      </c>
      <c r="P219" t="s">
        <v>8322</v>
      </c>
      <c r="Q219">
        <f t="shared" si="16"/>
        <v>101</v>
      </c>
      <c r="R219">
        <f t="shared" si="17"/>
        <v>287.31</v>
      </c>
      <c r="S219" s="15">
        <f t="shared" si="18"/>
        <v>41019.793032407404</v>
      </c>
      <c r="T219" s="15">
        <f t="shared" si="19"/>
        <v>41049.793032407404</v>
      </c>
      <c r="U219">
        <f t="shared" si="20"/>
        <v>2012</v>
      </c>
    </row>
    <row r="220" spans="1:21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 t="s">
        <v>8321</v>
      </c>
      <c r="P220" t="s">
        <v>8332</v>
      </c>
      <c r="Q220">
        <f t="shared" si="16"/>
        <v>109</v>
      </c>
      <c r="R220">
        <f t="shared" si="17"/>
        <v>66.349999999999994</v>
      </c>
      <c r="S220" s="15">
        <f t="shared" si="18"/>
        <v>42229.820173611108</v>
      </c>
      <c r="T220" s="15">
        <f t="shared" si="19"/>
        <v>42262.818750000006</v>
      </c>
      <c r="U220">
        <f t="shared" si="20"/>
        <v>2015</v>
      </c>
    </row>
    <row r="221" spans="1:21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 t="s">
        <v>8313</v>
      </c>
      <c r="P221" t="s">
        <v>8314</v>
      </c>
      <c r="Q221">
        <f t="shared" si="16"/>
        <v>253</v>
      </c>
      <c r="R221">
        <f t="shared" si="17"/>
        <v>121</v>
      </c>
      <c r="S221" s="15">
        <f t="shared" si="18"/>
        <v>42503.66474537037</v>
      </c>
      <c r="T221" s="15">
        <f t="shared" si="19"/>
        <v>42534.249305555553</v>
      </c>
      <c r="U221">
        <f t="shared" si="20"/>
        <v>2016</v>
      </c>
    </row>
    <row r="222" spans="1:21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 t="s">
        <v>8321</v>
      </c>
      <c r="P222" t="s">
        <v>8322</v>
      </c>
      <c r="Q222">
        <f t="shared" si="16"/>
        <v>107</v>
      </c>
      <c r="R222">
        <f t="shared" si="17"/>
        <v>66.7</v>
      </c>
      <c r="S222" s="15">
        <f t="shared" si="18"/>
        <v>42479.626875000002</v>
      </c>
      <c r="T222" s="15">
        <f t="shared" si="19"/>
        <v>42509.626875000002</v>
      </c>
      <c r="U222">
        <f t="shared" si="20"/>
        <v>2016</v>
      </c>
    </row>
    <row r="223" spans="1:21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 t="s">
        <v>8308</v>
      </c>
      <c r="P223" t="s">
        <v>8309</v>
      </c>
      <c r="Q223">
        <f t="shared" si="16"/>
        <v>124</v>
      </c>
      <c r="R223">
        <f t="shared" si="17"/>
        <v>194.26</v>
      </c>
      <c r="S223" s="15">
        <f t="shared" si="18"/>
        <v>41535.812708333331</v>
      </c>
      <c r="T223" s="15">
        <f t="shared" si="19"/>
        <v>41563.165972222225</v>
      </c>
      <c r="U223">
        <f t="shared" si="20"/>
        <v>2013</v>
      </c>
    </row>
    <row r="224" spans="1:21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 t="s">
        <v>8321</v>
      </c>
      <c r="P224" t="s">
        <v>8322</v>
      </c>
      <c r="Q224">
        <f t="shared" si="16"/>
        <v>103</v>
      </c>
      <c r="R224">
        <f t="shared" si="17"/>
        <v>133.13999999999999</v>
      </c>
      <c r="S224" s="15">
        <f t="shared" si="18"/>
        <v>41646.628032407411</v>
      </c>
      <c r="T224" s="15">
        <f t="shared" si="19"/>
        <v>41675.961111111108</v>
      </c>
      <c r="U224">
        <f t="shared" si="20"/>
        <v>2014</v>
      </c>
    </row>
    <row r="225" spans="1:22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 t="s">
        <v>8321</v>
      </c>
      <c r="P225" t="s">
        <v>8322</v>
      </c>
      <c r="Q225">
        <f t="shared" si="16"/>
        <v>103</v>
      </c>
      <c r="R225">
        <f t="shared" si="17"/>
        <v>106.62</v>
      </c>
      <c r="S225" s="15">
        <f t="shared" si="18"/>
        <v>42647.446597222224</v>
      </c>
      <c r="T225" s="15">
        <f t="shared" si="19"/>
        <v>42682.488263888896</v>
      </c>
      <c r="U225">
        <f t="shared" si="20"/>
        <v>2016</v>
      </c>
    </row>
    <row r="226" spans="1:22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 t="s">
        <v>8319</v>
      </c>
      <c r="P226" t="s">
        <v>8320</v>
      </c>
      <c r="Q226">
        <f t="shared" si="16"/>
        <v>102</v>
      </c>
      <c r="R226">
        <f t="shared" si="17"/>
        <v>219.93</v>
      </c>
      <c r="S226" s="15">
        <f t="shared" si="18"/>
        <v>42332.89980324074</v>
      </c>
      <c r="T226" s="15">
        <f t="shared" si="19"/>
        <v>42363</v>
      </c>
      <c r="U226">
        <f t="shared" si="20"/>
        <v>2015</v>
      </c>
    </row>
    <row r="227" spans="1:22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 t="s">
        <v>8321</v>
      </c>
      <c r="P227" t="s">
        <v>8322</v>
      </c>
      <c r="Q227">
        <f t="shared" si="16"/>
        <v>102</v>
      </c>
      <c r="R227">
        <f t="shared" si="17"/>
        <v>104.82</v>
      </c>
      <c r="S227" s="15">
        <f t="shared" si="18"/>
        <v>41379.515775462962</v>
      </c>
      <c r="T227" s="15">
        <f t="shared" si="19"/>
        <v>41411.165972222225</v>
      </c>
      <c r="U227">
        <f t="shared" si="20"/>
        <v>2013</v>
      </c>
    </row>
    <row r="228" spans="1:22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 t="s">
        <v>8327</v>
      </c>
      <c r="P228" t="s">
        <v>8331</v>
      </c>
      <c r="Q228">
        <f t="shared" si="16"/>
        <v>118</v>
      </c>
      <c r="R228">
        <f t="shared" si="17"/>
        <v>98.03</v>
      </c>
      <c r="S228" s="15">
        <f t="shared" si="18"/>
        <v>40921.919340277782</v>
      </c>
      <c r="T228" s="15">
        <f t="shared" si="19"/>
        <v>40951.919340277782</v>
      </c>
      <c r="U228">
        <f t="shared" si="20"/>
        <v>2012</v>
      </c>
    </row>
    <row r="229" spans="1:22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 t="s">
        <v>8308</v>
      </c>
      <c r="P229" t="s">
        <v>8310</v>
      </c>
      <c r="Q229">
        <f t="shared" si="16"/>
        <v>35</v>
      </c>
      <c r="R229">
        <f t="shared" si="17"/>
        <v>119.39</v>
      </c>
      <c r="S229" s="15">
        <f t="shared" si="18"/>
        <v>42094.808182870373</v>
      </c>
      <c r="T229" s="15">
        <f t="shared" si="19"/>
        <v>42124.808182870373</v>
      </c>
      <c r="U229">
        <f t="shared" si="20"/>
        <v>2015</v>
      </c>
    </row>
    <row r="230" spans="1:22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 t="s">
        <v>8323</v>
      </c>
      <c r="P230" t="s">
        <v>8324</v>
      </c>
      <c r="Q230">
        <f t="shared" si="16"/>
        <v>177</v>
      </c>
      <c r="R230">
        <f t="shared" si="17"/>
        <v>97</v>
      </c>
      <c r="S230" s="15">
        <f t="shared" si="18"/>
        <v>42337.02039351852</v>
      </c>
      <c r="T230" s="15">
        <f t="shared" si="19"/>
        <v>42359.207638888889</v>
      </c>
      <c r="U230">
        <f t="shared" si="20"/>
        <v>2015</v>
      </c>
    </row>
    <row r="231" spans="1:22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 t="s">
        <v>8319</v>
      </c>
      <c r="P231" t="s">
        <v>8320</v>
      </c>
      <c r="Q231">
        <f t="shared" si="16"/>
        <v>101</v>
      </c>
      <c r="R231">
        <f t="shared" si="17"/>
        <v>271.51</v>
      </c>
      <c r="S231" s="15">
        <f t="shared" si="18"/>
        <v>42770.201481481476</v>
      </c>
      <c r="T231" s="15">
        <f t="shared" si="19"/>
        <v>42805.201481481476</v>
      </c>
      <c r="U231">
        <f t="shared" si="20"/>
        <v>2017</v>
      </c>
    </row>
    <row r="232" spans="1:22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 t="s">
        <v>8323</v>
      </c>
      <c r="P232" t="s">
        <v>8326</v>
      </c>
      <c r="Q232">
        <f t="shared" si="16"/>
        <v>101</v>
      </c>
      <c r="R232">
        <f t="shared" si="17"/>
        <v>131.13999999999999</v>
      </c>
      <c r="S232" s="15">
        <f t="shared" si="18"/>
        <v>42252.474351851852</v>
      </c>
      <c r="T232" s="15">
        <f t="shared" si="19"/>
        <v>42276.165972222225</v>
      </c>
      <c r="U232">
        <f t="shared" si="20"/>
        <v>2015</v>
      </c>
      <c r="V232">
        <f>_xlfn.DAYS(T232,S232)</f>
        <v>24</v>
      </c>
    </row>
    <row r="233" spans="1:22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 t="s">
        <v>8308</v>
      </c>
      <c r="P233" t="s">
        <v>8310</v>
      </c>
      <c r="Q233">
        <f t="shared" si="16"/>
        <v>59</v>
      </c>
      <c r="R233">
        <f t="shared" si="17"/>
        <v>153.43</v>
      </c>
      <c r="S233" s="15">
        <f t="shared" si="18"/>
        <v>42282.168993055559</v>
      </c>
      <c r="T233" s="15">
        <f t="shared" si="19"/>
        <v>42327.210659722223</v>
      </c>
      <c r="U233">
        <f t="shared" si="20"/>
        <v>2015</v>
      </c>
    </row>
    <row r="234" spans="1:22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 t="s">
        <v>8323</v>
      </c>
      <c r="P234" t="s">
        <v>8326</v>
      </c>
      <c r="Q234">
        <f t="shared" si="16"/>
        <v>100</v>
      </c>
      <c r="R234">
        <f t="shared" si="17"/>
        <v>262.11</v>
      </c>
      <c r="S234" s="15">
        <f t="shared" si="18"/>
        <v>42219.665173611109</v>
      </c>
      <c r="T234" s="15">
        <f t="shared" si="19"/>
        <v>42257.165972222225</v>
      </c>
      <c r="U234">
        <f t="shared" si="20"/>
        <v>2015</v>
      </c>
      <c r="V234">
        <f>_xlfn.DAYS(T234,S234)</f>
        <v>38</v>
      </c>
    </row>
    <row r="235" spans="1:22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 t="s">
        <v>8316</v>
      </c>
      <c r="P235" t="s">
        <v>8317</v>
      </c>
      <c r="Q235">
        <f t="shared" si="16"/>
        <v>185</v>
      </c>
      <c r="R235">
        <f t="shared" si="17"/>
        <v>65.319999999999993</v>
      </c>
      <c r="S235" s="15">
        <f t="shared" si="18"/>
        <v>42417.625046296293</v>
      </c>
      <c r="T235" s="15">
        <f t="shared" si="19"/>
        <v>42452.290972222225</v>
      </c>
      <c r="U235">
        <f t="shared" si="20"/>
        <v>2016</v>
      </c>
    </row>
    <row r="236" spans="1:22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 t="s">
        <v>8311</v>
      </c>
      <c r="P236" t="s">
        <v>8312</v>
      </c>
      <c r="Q236">
        <f t="shared" si="16"/>
        <v>139</v>
      </c>
      <c r="R236">
        <f t="shared" si="17"/>
        <v>103.2</v>
      </c>
      <c r="S236" s="15">
        <f t="shared" si="18"/>
        <v>41533.542858796296</v>
      </c>
      <c r="T236" s="15">
        <f t="shared" si="19"/>
        <v>41563.542858796296</v>
      </c>
      <c r="U236">
        <f t="shared" si="20"/>
        <v>2013</v>
      </c>
    </row>
    <row r="237" spans="1:22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 t="s">
        <v>8327</v>
      </c>
      <c r="P237" t="s">
        <v>8331</v>
      </c>
      <c r="Q237">
        <f t="shared" si="16"/>
        <v>139</v>
      </c>
      <c r="R237">
        <f t="shared" si="17"/>
        <v>40.35</v>
      </c>
      <c r="S237" s="15">
        <f t="shared" si="18"/>
        <v>42723.63653935185</v>
      </c>
      <c r="T237" s="15">
        <f t="shared" si="19"/>
        <v>42753.63653935185</v>
      </c>
      <c r="U237">
        <f t="shared" si="20"/>
        <v>2016</v>
      </c>
    </row>
    <row r="238" spans="1:22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 t="s">
        <v>8321</v>
      </c>
      <c r="P238" t="s">
        <v>8322</v>
      </c>
      <c r="Q238">
        <f t="shared" si="16"/>
        <v>102</v>
      </c>
      <c r="R238">
        <f t="shared" si="17"/>
        <v>119.99</v>
      </c>
      <c r="S238" s="15">
        <f t="shared" si="18"/>
        <v>42111.970995370371</v>
      </c>
      <c r="T238" s="15">
        <f t="shared" si="19"/>
        <v>42156.097222222219</v>
      </c>
      <c r="U238">
        <f t="shared" si="20"/>
        <v>2015</v>
      </c>
    </row>
    <row r="239" spans="1:22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 t="s">
        <v>8327</v>
      </c>
      <c r="P239" t="s">
        <v>8331</v>
      </c>
      <c r="Q239">
        <f t="shared" si="16"/>
        <v>105</v>
      </c>
      <c r="R239">
        <f t="shared" si="17"/>
        <v>83.97</v>
      </c>
      <c r="S239" s="15">
        <f t="shared" si="18"/>
        <v>41710.594282407408</v>
      </c>
      <c r="T239" s="15">
        <f t="shared" si="19"/>
        <v>41740.594282407408</v>
      </c>
      <c r="U239">
        <f t="shared" si="20"/>
        <v>2014</v>
      </c>
    </row>
    <row r="240" spans="1:22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 t="s">
        <v>8308</v>
      </c>
      <c r="P240" t="s">
        <v>8309</v>
      </c>
      <c r="Q240">
        <f t="shared" si="16"/>
        <v>226</v>
      </c>
      <c r="R240">
        <f t="shared" si="17"/>
        <v>230.56</v>
      </c>
      <c r="S240" s="15">
        <f t="shared" si="18"/>
        <v>40941.199826388889</v>
      </c>
      <c r="T240" s="15">
        <f t="shared" si="19"/>
        <v>40970.125</v>
      </c>
      <c r="U240">
        <f t="shared" si="20"/>
        <v>2012</v>
      </c>
    </row>
    <row r="241" spans="1:21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 t="s">
        <v>8308</v>
      </c>
      <c r="P241" t="s">
        <v>8310</v>
      </c>
      <c r="Q241">
        <f t="shared" si="16"/>
        <v>34</v>
      </c>
      <c r="R241">
        <f t="shared" si="17"/>
        <v>99.97</v>
      </c>
      <c r="S241" s="15">
        <f t="shared" si="18"/>
        <v>42678.459120370375</v>
      </c>
      <c r="T241" s="15">
        <f t="shared" si="19"/>
        <v>42718.500787037032</v>
      </c>
      <c r="U241">
        <f t="shared" si="20"/>
        <v>2016</v>
      </c>
    </row>
    <row r="242" spans="1:21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 t="s">
        <v>8308</v>
      </c>
      <c r="P242" t="s">
        <v>8309</v>
      </c>
      <c r="Q242">
        <f t="shared" si="16"/>
        <v>421</v>
      </c>
      <c r="R242">
        <f t="shared" si="17"/>
        <v>164.91</v>
      </c>
      <c r="S242" s="15">
        <f t="shared" si="18"/>
        <v>41424.27107638889</v>
      </c>
      <c r="T242" s="15">
        <f t="shared" si="19"/>
        <v>41456.75</v>
      </c>
      <c r="U242">
        <f t="shared" si="20"/>
        <v>2013</v>
      </c>
    </row>
    <row r="243" spans="1:21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 t="s">
        <v>8308</v>
      </c>
      <c r="P243" t="s">
        <v>8318</v>
      </c>
      <c r="Q243">
        <f t="shared" si="16"/>
        <v>39</v>
      </c>
      <c r="R243">
        <f t="shared" si="17"/>
        <v>117.49</v>
      </c>
      <c r="S243" s="15">
        <f t="shared" si="18"/>
        <v>42264.963159722218</v>
      </c>
      <c r="T243" s="15">
        <f t="shared" si="19"/>
        <v>42308.947916666672</v>
      </c>
      <c r="U243">
        <f t="shared" si="20"/>
        <v>2015</v>
      </c>
    </row>
    <row r="244" spans="1:21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 t="s">
        <v>8308</v>
      </c>
      <c r="P244" t="s">
        <v>8309</v>
      </c>
      <c r="Q244">
        <f t="shared" si="16"/>
        <v>209</v>
      </c>
      <c r="R244">
        <f t="shared" si="17"/>
        <v>131.99</v>
      </c>
      <c r="S244" s="15">
        <f t="shared" si="18"/>
        <v>41313.755219907405</v>
      </c>
      <c r="T244" s="15">
        <f t="shared" si="19"/>
        <v>41343.755219907405</v>
      </c>
      <c r="U244">
        <f t="shared" si="20"/>
        <v>2013</v>
      </c>
    </row>
    <row r="245" spans="1:21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 t="s">
        <v>8311</v>
      </c>
      <c r="P245" t="s">
        <v>8312</v>
      </c>
      <c r="Q245">
        <f t="shared" si="16"/>
        <v>111</v>
      </c>
      <c r="R245">
        <f t="shared" si="17"/>
        <v>90.5</v>
      </c>
      <c r="S245" s="15">
        <f t="shared" si="18"/>
        <v>40840.615787037037</v>
      </c>
      <c r="T245" s="15">
        <f t="shared" si="19"/>
        <v>40900.125</v>
      </c>
      <c r="U245">
        <f t="shared" si="20"/>
        <v>2011</v>
      </c>
    </row>
    <row r="246" spans="1:21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 t="s">
        <v>8308</v>
      </c>
      <c r="P246" t="s">
        <v>8309</v>
      </c>
      <c r="Q246">
        <f t="shared" si="16"/>
        <v>133</v>
      </c>
      <c r="R246">
        <f t="shared" si="17"/>
        <v>73.5</v>
      </c>
      <c r="S246" s="15">
        <f t="shared" si="18"/>
        <v>41704.735937500001</v>
      </c>
      <c r="T246" s="15">
        <f t="shared" si="19"/>
        <v>41750.165972222225</v>
      </c>
      <c r="U246">
        <f t="shared" si="20"/>
        <v>2014</v>
      </c>
    </row>
    <row r="247" spans="1:21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 t="s">
        <v>8311</v>
      </c>
      <c r="P247" t="s">
        <v>8312</v>
      </c>
      <c r="Q247">
        <f t="shared" si="16"/>
        <v>104</v>
      </c>
      <c r="R247">
        <f t="shared" si="17"/>
        <v>96.88</v>
      </c>
      <c r="S247" s="15">
        <f t="shared" si="18"/>
        <v>42073.957569444443</v>
      </c>
      <c r="T247" s="15">
        <f t="shared" si="19"/>
        <v>42103.957569444443</v>
      </c>
      <c r="U247">
        <f t="shared" si="20"/>
        <v>2015</v>
      </c>
    </row>
    <row r="248" spans="1:21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 t="s">
        <v>8311</v>
      </c>
      <c r="P248" t="s">
        <v>8333</v>
      </c>
      <c r="Q248">
        <f t="shared" si="16"/>
        <v>132</v>
      </c>
      <c r="R248">
        <f t="shared" si="17"/>
        <v>215.73</v>
      </c>
      <c r="S248" s="15">
        <f t="shared" si="18"/>
        <v>40977.805300925924</v>
      </c>
      <c r="T248" s="15">
        <f t="shared" si="19"/>
        <v>41007.76363425926</v>
      </c>
      <c r="U248">
        <f t="shared" si="20"/>
        <v>2012</v>
      </c>
    </row>
    <row r="249" spans="1:21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 t="s">
        <v>8323</v>
      </c>
      <c r="P249" t="s">
        <v>8324</v>
      </c>
      <c r="Q249">
        <f t="shared" si="16"/>
        <v>110</v>
      </c>
      <c r="R249">
        <f t="shared" si="17"/>
        <v>94.55</v>
      </c>
      <c r="S249" s="15">
        <f t="shared" si="18"/>
        <v>41932.708877314813</v>
      </c>
      <c r="T249" s="15">
        <f t="shared" si="19"/>
        <v>41961.190972222219</v>
      </c>
      <c r="U249">
        <f t="shared" si="20"/>
        <v>2014</v>
      </c>
    </row>
    <row r="250" spans="1:21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 t="s">
        <v>8327</v>
      </c>
      <c r="P250" t="s">
        <v>8336</v>
      </c>
      <c r="Q250">
        <f t="shared" si="16"/>
        <v>118</v>
      </c>
      <c r="R250">
        <f t="shared" si="17"/>
        <v>65.86</v>
      </c>
      <c r="S250" s="15">
        <f t="shared" si="18"/>
        <v>42702.212337962963</v>
      </c>
      <c r="T250" s="15">
        <f t="shared" si="19"/>
        <v>42732.212337962963</v>
      </c>
      <c r="U250">
        <f t="shared" si="20"/>
        <v>2016</v>
      </c>
    </row>
    <row r="251" spans="1:21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 t="s">
        <v>8321</v>
      </c>
      <c r="P251" t="s">
        <v>8332</v>
      </c>
      <c r="Q251">
        <f t="shared" si="16"/>
        <v>131</v>
      </c>
      <c r="R251">
        <f t="shared" si="17"/>
        <v>150.9</v>
      </c>
      <c r="S251" s="15">
        <f t="shared" si="18"/>
        <v>41754.047083333331</v>
      </c>
      <c r="T251" s="15">
        <f t="shared" si="19"/>
        <v>41784.957638888889</v>
      </c>
      <c r="U251">
        <f t="shared" si="20"/>
        <v>2014</v>
      </c>
    </row>
    <row r="252" spans="1:21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 t="s">
        <v>8308</v>
      </c>
      <c r="P252" t="s">
        <v>8315</v>
      </c>
      <c r="Q252">
        <f t="shared" si="16"/>
        <v>408</v>
      </c>
      <c r="R252">
        <f t="shared" si="17"/>
        <v>81.95</v>
      </c>
      <c r="S252" s="15">
        <f t="shared" si="18"/>
        <v>42184.874675925923</v>
      </c>
      <c r="T252" s="15">
        <f t="shared" si="19"/>
        <v>42228.083333333328</v>
      </c>
      <c r="U252">
        <f t="shared" si="20"/>
        <v>2015</v>
      </c>
    </row>
    <row r="253" spans="1:21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 t="s">
        <v>8308</v>
      </c>
      <c r="P253" t="s">
        <v>8315</v>
      </c>
      <c r="Q253">
        <f t="shared" si="16"/>
        <v>141</v>
      </c>
      <c r="R253">
        <f t="shared" si="17"/>
        <v>55.76</v>
      </c>
      <c r="S253" s="15">
        <f t="shared" si="18"/>
        <v>42564.881076388891</v>
      </c>
      <c r="T253" s="15">
        <f t="shared" si="19"/>
        <v>42604.290972222225</v>
      </c>
      <c r="U253">
        <f t="shared" si="20"/>
        <v>2016</v>
      </c>
    </row>
    <row r="254" spans="1:21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 t="s">
        <v>8308</v>
      </c>
      <c r="P254" t="s">
        <v>8310</v>
      </c>
      <c r="Q254">
        <f t="shared" si="16"/>
        <v>267</v>
      </c>
      <c r="R254">
        <f t="shared" si="17"/>
        <v>31.66</v>
      </c>
      <c r="S254" s="15">
        <f t="shared" si="18"/>
        <v>42163.957326388889</v>
      </c>
      <c r="T254" s="15">
        <f t="shared" si="19"/>
        <v>42193.957326388889</v>
      </c>
      <c r="U254">
        <f t="shared" si="20"/>
        <v>2015</v>
      </c>
    </row>
    <row r="255" spans="1:21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 t="s">
        <v>8321</v>
      </c>
      <c r="P255" t="s">
        <v>8322</v>
      </c>
      <c r="Q255">
        <f t="shared" si="16"/>
        <v>229</v>
      </c>
      <c r="R255">
        <f t="shared" si="17"/>
        <v>56.9</v>
      </c>
      <c r="S255" s="15">
        <f t="shared" si="18"/>
        <v>41506.756111111114</v>
      </c>
      <c r="T255" s="15">
        <f t="shared" si="19"/>
        <v>41536.756111111114</v>
      </c>
      <c r="U255">
        <f t="shared" si="20"/>
        <v>2013</v>
      </c>
    </row>
    <row r="256" spans="1:21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 t="s">
        <v>8316</v>
      </c>
      <c r="P256" t="s">
        <v>8317</v>
      </c>
      <c r="Q256">
        <f t="shared" si="16"/>
        <v>128</v>
      </c>
      <c r="R256">
        <f t="shared" si="17"/>
        <v>75.13</v>
      </c>
      <c r="S256" s="15">
        <f t="shared" si="18"/>
        <v>41572.958495370374</v>
      </c>
      <c r="T256" s="15">
        <f t="shared" si="19"/>
        <v>41609.168055555558</v>
      </c>
      <c r="U256">
        <f t="shared" si="20"/>
        <v>2013</v>
      </c>
    </row>
    <row r="257" spans="1:22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 t="s">
        <v>8321</v>
      </c>
      <c r="P257" t="s">
        <v>8332</v>
      </c>
      <c r="Q257">
        <f t="shared" si="16"/>
        <v>106</v>
      </c>
      <c r="R257">
        <f t="shared" si="17"/>
        <v>93.26</v>
      </c>
      <c r="S257" s="15">
        <f t="shared" si="18"/>
        <v>41869.542314814818</v>
      </c>
      <c r="T257" s="15">
        <f t="shared" si="19"/>
        <v>41899.542314814818</v>
      </c>
      <c r="U257">
        <f t="shared" si="20"/>
        <v>2014</v>
      </c>
    </row>
    <row r="258" spans="1:22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 t="s">
        <v>8323</v>
      </c>
      <c r="P258" t="s">
        <v>8326</v>
      </c>
      <c r="Q258">
        <f t="shared" si="16"/>
        <v>103</v>
      </c>
      <c r="R258">
        <f t="shared" si="17"/>
        <v>134.26</v>
      </c>
      <c r="S258" s="15">
        <f t="shared" si="18"/>
        <v>42445.19430555556</v>
      </c>
      <c r="T258" s="15">
        <f t="shared" si="19"/>
        <v>42489.19430555556</v>
      </c>
      <c r="U258">
        <f t="shared" si="20"/>
        <v>2016</v>
      </c>
      <c r="V258">
        <f>_xlfn.DAYS(T258,S258)</f>
        <v>44</v>
      </c>
    </row>
    <row r="259" spans="1:22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 t="s">
        <v>8323</v>
      </c>
      <c r="P259" t="s">
        <v>8324</v>
      </c>
      <c r="Q259">
        <f t="shared" ref="Q259:Q322" si="21">ROUND(E259/D259*100,0)</f>
        <v>265</v>
      </c>
      <c r="R259">
        <f t="shared" ref="R259:R322" si="22">IFERROR(ROUND(E259/L259,2),0)</f>
        <v>57.63</v>
      </c>
      <c r="S259" s="15">
        <f t="shared" ref="S259:S322" si="23">(((J259/60)/60)/24)+DATE(1970,1,1)</f>
        <v>42387.398472222223</v>
      </c>
      <c r="T259" s="15">
        <f t="shared" ref="T259:T322" si="24">(((I259/60)/60)/24)+DATE(1970,1,1)</f>
        <v>42421.398472222223</v>
      </c>
      <c r="U259">
        <f t="shared" ref="U259:U322" si="25">YEAR(S259)</f>
        <v>2016</v>
      </c>
    </row>
    <row r="260" spans="1:22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 t="s">
        <v>8323</v>
      </c>
      <c r="P260" t="s">
        <v>8324</v>
      </c>
      <c r="Q260">
        <f t="shared" si="21"/>
        <v>127</v>
      </c>
      <c r="R260">
        <f t="shared" si="22"/>
        <v>96.3</v>
      </c>
      <c r="S260" s="15">
        <f t="shared" si="23"/>
        <v>41466.785231481481</v>
      </c>
      <c r="T260" s="15">
        <f t="shared" si="24"/>
        <v>41502.499305555553</v>
      </c>
      <c r="U260">
        <f t="shared" si="25"/>
        <v>2013</v>
      </c>
    </row>
    <row r="261" spans="1:22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 t="s">
        <v>8321</v>
      </c>
      <c r="P261" t="s">
        <v>8322</v>
      </c>
      <c r="Q261">
        <f t="shared" si="21"/>
        <v>106</v>
      </c>
      <c r="R261">
        <f t="shared" si="22"/>
        <v>72.48</v>
      </c>
      <c r="S261" s="15">
        <f t="shared" si="23"/>
        <v>41401.565868055557</v>
      </c>
      <c r="T261" s="15">
        <f t="shared" si="24"/>
        <v>41431.565868055557</v>
      </c>
      <c r="U261">
        <f t="shared" si="25"/>
        <v>2013</v>
      </c>
    </row>
    <row r="262" spans="1:22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 t="s">
        <v>8327</v>
      </c>
      <c r="P262" t="s">
        <v>8331</v>
      </c>
      <c r="Q262">
        <f t="shared" si="21"/>
        <v>105</v>
      </c>
      <c r="R262">
        <f t="shared" si="22"/>
        <v>109.45</v>
      </c>
      <c r="S262" s="15">
        <f t="shared" si="23"/>
        <v>41694.84065972222</v>
      </c>
      <c r="T262" s="15">
        <f t="shared" si="24"/>
        <v>41724.798993055556</v>
      </c>
      <c r="U262">
        <f t="shared" si="25"/>
        <v>2014</v>
      </c>
    </row>
    <row r="263" spans="1:22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 t="s">
        <v>8321</v>
      </c>
      <c r="P263" t="s">
        <v>8322</v>
      </c>
      <c r="Q263">
        <f t="shared" si="21"/>
        <v>105</v>
      </c>
      <c r="R263">
        <f t="shared" si="22"/>
        <v>109.42</v>
      </c>
      <c r="S263" s="15">
        <f t="shared" si="23"/>
        <v>41612.10024305556</v>
      </c>
      <c r="T263" s="15">
        <f t="shared" si="24"/>
        <v>41641.333333333336</v>
      </c>
      <c r="U263">
        <f t="shared" si="25"/>
        <v>2013</v>
      </c>
    </row>
    <row r="264" spans="1:22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 t="s">
        <v>8313</v>
      </c>
      <c r="P264" t="s">
        <v>8314</v>
      </c>
      <c r="Q264">
        <f t="shared" si="21"/>
        <v>418</v>
      </c>
      <c r="R264">
        <f t="shared" si="22"/>
        <v>84.91</v>
      </c>
      <c r="S264" s="15">
        <f t="shared" si="23"/>
        <v>42221.67432870371</v>
      </c>
      <c r="T264" s="15">
        <f t="shared" si="24"/>
        <v>42251.67432870371</v>
      </c>
      <c r="U264">
        <f t="shared" si="25"/>
        <v>2015</v>
      </c>
    </row>
    <row r="265" spans="1:22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 t="s">
        <v>8308</v>
      </c>
      <c r="P265" t="s">
        <v>8309</v>
      </c>
      <c r="Q265">
        <f t="shared" si="21"/>
        <v>104</v>
      </c>
      <c r="R265">
        <f t="shared" si="22"/>
        <v>845.7</v>
      </c>
      <c r="S265" s="15">
        <f t="shared" si="23"/>
        <v>41872.525717592594</v>
      </c>
      <c r="T265" s="15">
        <f t="shared" si="24"/>
        <v>41930.166666666664</v>
      </c>
      <c r="U265">
        <f t="shared" si="25"/>
        <v>2014</v>
      </c>
    </row>
    <row r="266" spans="1:22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 t="s">
        <v>8308</v>
      </c>
      <c r="P266" t="s">
        <v>8309</v>
      </c>
      <c r="Q266">
        <f t="shared" si="21"/>
        <v>125</v>
      </c>
      <c r="R266">
        <f t="shared" si="22"/>
        <v>73.42</v>
      </c>
      <c r="S266" s="15">
        <f t="shared" si="23"/>
        <v>40961.057349537034</v>
      </c>
      <c r="T266" s="15">
        <f t="shared" si="24"/>
        <v>40992.166666666664</v>
      </c>
      <c r="U266">
        <f t="shared" si="25"/>
        <v>2012</v>
      </c>
    </row>
    <row r="267" spans="1:22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 t="s">
        <v>8316</v>
      </c>
      <c r="P267" t="s">
        <v>8334</v>
      </c>
      <c r="Q267">
        <f t="shared" si="21"/>
        <v>36</v>
      </c>
      <c r="R267">
        <f t="shared" si="22"/>
        <v>100.23</v>
      </c>
      <c r="S267" s="15">
        <f t="shared" si="23"/>
        <v>41963.759386574078</v>
      </c>
      <c r="T267" s="15">
        <f t="shared" si="24"/>
        <v>42023.354166666672</v>
      </c>
      <c r="U267">
        <f t="shared" si="25"/>
        <v>2014</v>
      </c>
    </row>
    <row r="268" spans="1:22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 t="s">
        <v>8323</v>
      </c>
      <c r="P268" t="s">
        <v>8326</v>
      </c>
      <c r="Q268">
        <f t="shared" si="21"/>
        <v>103</v>
      </c>
      <c r="R268">
        <f t="shared" si="22"/>
        <v>297.02999999999997</v>
      </c>
      <c r="S268" s="15">
        <f t="shared" si="23"/>
        <v>41884.617314814815</v>
      </c>
      <c r="T268" s="15">
        <f t="shared" si="24"/>
        <v>41916.617314814815</v>
      </c>
      <c r="U268">
        <f t="shared" si="25"/>
        <v>2014</v>
      </c>
      <c r="V268">
        <f>_xlfn.DAYS(T268,S268)</f>
        <v>32</v>
      </c>
    </row>
    <row r="269" spans="1:22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 t="s">
        <v>8321</v>
      </c>
      <c r="P269" t="s">
        <v>8332</v>
      </c>
      <c r="Q269">
        <f t="shared" si="21"/>
        <v>309</v>
      </c>
      <c r="R269">
        <f t="shared" si="22"/>
        <v>117.36</v>
      </c>
      <c r="S269" s="15">
        <f t="shared" si="23"/>
        <v>41802.790347222224</v>
      </c>
      <c r="T269" s="15">
        <f t="shared" si="24"/>
        <v>41833</v>
      </c>
      <c r="U269">
        <f t="shared" si="25"/>
        <v>2014</v>
      </c>
    </row>
    <row r="270" spans="1:22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 t="s">
        <v>8313</v>
      </c>
      <c r="P270" t="s">
        <v>8314</v>
      </c>
      <c r="Q270">
        <f t="shared" si="21"/>
        <v>205</v>
      </c>
      <c r="R270">
        <f t="shared" si="22"/>
        <v>130.53</v>
      </c>
      <c r="S270" s="15">
        <f t="shared" si="23"/>
        <v>41760.8200462963</v>
      </c>
      <c r="T270" s="15">
        <f t="shared" si="24"/>
        <v>41790.8200462963</v>
      </c>
      <c r="U270">
        <f t="shared" si="25"/>
        <v>2014</v>
      </c>
    </row>
    <row r="271" spans="1:22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 t="s">
        <v>8308</v>
      </c>
      <c r="P271" t="s">
        <v>8310</v>
      </c>
      <c r="Q271">
        <f t="shared" si="21"/>
        <v>30</v>
      </c>
      <c r="R271">
        <f t="shared" si="22"/>
        <v>171.79</v>
      </c>
      <c r="S271" s="15">
        <f t="shared" si="23"/>
        <v>42574.667650462965</v>
      </c>
      <c r="T271" s="15">
        <f t="shared" si="24"/>
        <v>42605.870833333334</v>
      </c>
      <c r="U271">
        <f t="shared" si="25"/>
        <v>2016</v>
      </c>
    </row>
    <row r="272" spans="1:22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 t="s">
        <v>8319</v>
      </c>
      <c r="P272" t="s">
        <v>8320</v>
      </c>
      <c r="Q272">
        <f t="shared" si="21"/>
        <v>102</v>
      </c>
      <c r="R272">
        <f t="shared" si="22"/>
        <v>108.78</v>
      </c>
      <c r="S272" s="15">
        <f t="shared" si="23"/>
        <v>42407.637557870374</v>
      </c>
      <c r="T272" s="15">
        <f t="shared" si="24"/>
        <v>42452.595891203702</v>
      </c>
      <c r="U272">
        <f t="shared" si="25"/>
        <v>2016</v>
      </c>
    </row>
    <row r="273" spans="1:22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 t="s">
        <v>8323</v>
      </c>
      <c r="P273" t="s">
        <v>8326</v>
      </c>
      <c r="Q273">
        <f t="shared" si="21"/>
        <v>102</v>
      </c>
      <c r="R273">
        <f t="shared" si="22"/>
        <v>141.71</v>
      </c>
      <c r="S273" s="15">
        <f t="shared" si="23"/>
        <v>42697.850844907407</v>
      </c>
      <c r="T273" s="15">
        <f t="shared" si="24"/>
        <v>42745.208333333328</v>
      </c>
      <c r="U273">
        <f t="shared" si="25"/>
        <v>2016</v>
      </c>
      <c r="V273">
        <f>_xlfn.DAYS(T273,S273)</f>
        <v>48</v>
      </c>
    </row>
    <row r="274" spans="1:22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 t="s">
        <v>8321</v>
      </c>
      <c r="P274" t="s">
        <v>8322</v>
      </c>
      <c r="Q274">
        <f t="shared" si="21"/>
        <v>102</v>
      </c>
      <c r="R274">
        <f t="shared" si="22"/>
        <v>58.41</v>
      </c>
      <c r="S274" s="15">
        <f t="shared" si="23"/>
        <v>41926.73778935185</v>
      </c>
      <c r="T274" s="15">
        <f t="shared" si="24"/>
        <v>41957.125</v>
      </c>
      <c r="U274">
        <f t="shared" si="25"/>
        <v>2014</v>
      </c>
    </row>
    <row r="275" spans="1:22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 t="s">
        <v>8321</v>
      </c>
      <c r="P275" t="s">
        <v>8322</v>
      </c>
      <c r="Q275">
        <f t="shared" si="21"/>
        <v>122</v>
      </c>
      <c r="R275">
        <f t="shared" si="22"/>
        <v>709.42</v>
      </c>
      <c r="S275" s="15">
        <f t="shared" si="23"/>
        <v>42711.795138888891</v>
      </c>
      <c r="T275" s="15">
        <f t="shared" si="24"/>
        <v>42741.795138888891</v>
      </c>
      <c r="U275">
        <f t="shared" si="25"/>
        <v>2016</v>
      </c>
    </row>
    <row r="276" spans="1:22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 t="s">
        <v>8327</v>
      </c>
      <c r="P276" t="s">
        <v>8331</v>
      </c>
      <c r="Q276">
        <f t="shared" si="21"/>
        <v>303833</v>
      </c>
      <c r="R276">
        <f t="shared" si="22"/>
        <v>42.73</v>
      </c>
      <c r="S276" s="15">
        <f t="shared" si="23"/>
        <v>41855.783645833333</v>
      </c>
      <c r="T276" s="15">
        <f t="shared" si="24"/>
        <v>41885.783645833333</v>
      </c>
      <c r="U276">
        <f t="shared" si="25"/>
        <v>2014</v>
      </c>
    </row>
    <row r="277" spans="1:22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 t="s">
        <v>8308</v>
      </c>
      <c r="P277" t="s">
        <v>8309</v>
      </c>
      <c r="Q277">
        <f t="shared" si="21"/>
        <v>202</v>
      </c>
      <c r="R277">
        <f t="shared" si="22"/>
        <v>45.55</v>
      </c>
      <c r="S277" s="15">
        <f t="shared" si="23"/>
        <v>42396.494583333333</v>
      </c>
      <c r="T277" s="15">
        <f t="shared" si="24"/>
        <v>42426.494583333333</v>
      </c>
      <c r="U277">
        <f t="shared" si="25"/>
        <v>2016</v>
      </c>
    </row>
    <row r="278" spans="1:22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 t="s">
        <v>8321</v>
      </c>
      <c r="P278" t="s">
        <v>8322</v>
      </c>
      <c r="Q278">
        <f t="shared" si="21"/>
        <v>101</v>
      </c>
      <c r="R278">
        <f t="shared" si="22"/>
        <v>125.79</v>
      </c>
      <c r="S278" s="15">
        <f t="shared" si="23"/>
        <v>41598.17597222222</v>
      </c>
      <c r="T278" s="15">
        <f t="shared" si="24"/>
        <v>41630.208333333336</v>
      </c>
      <c r="U278">
        <f t="shared" si="25"/>
        <v>2013</v>
      </c>
    </row>
    <row r="279" spans="1:22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 t="s">
        <v>8316</v>
      </c>
      <c r="P279" t="s">
        <v>8317</v>
      </c>
      <c r="Q279">
        <f t="shared" si="21"/>
        <v>1212</v>
      </c>
      <c r="R279">
        <f t="shared" si="22"/>
        <v>27.23</v>
      </c>
      <c r="S279" s="15">
        <f t="shared" si="23"/>
        <v>41423.910891203705</v>
      </c>
      <c r="T279" s="15">
        <f t="shared" si="24"/>
        <v>41450.208333333336</v>
      </c>
      <c r="U279">
        <f t="shared" si="25"/>
        <v>2013</v>
      </c>
    </row>
    <row r="280" spans="1:22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 t="s">
        <v>8308</v>
      </c>
      <c r="P280" t="s">
        <v>8309</v>
      </c>
      <c r="Q280">
        <f t="shared" si="21"/>
        <v>202</v>
      </c>
      <c r="R280">
        <f t="shared" si="22"/>
        <v>77.23</v>
      </c>
      <c r="S280" s="15">
        <f t="shared" si="23"/>
        <v>42333.59993055556</v>
      </c>
      <c r="T280" s="15">
        <f t="shared" si="24"/>
        <v>42368.59993055556</v>
      </c>
      <c r="U280">
        <f t="shared" si="25"/>
        <v>2015</v>
      </c>
    </row>
    <row r="281" spans="1:22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 t="s">
        <v>8321</v>
      </c>
      <c r="P281" t="s">
        <v>8322</v>
      </c>
      <c r="Q281">
        <f t="shared" si="21"/>
        <v>101</v>
      </c>
      <c r="R281">
        <f t="shared" si="22"/>
        <v>95.7</v>
      </c>
      <c r="S281" s="15">
        <f t="shared" si="23"/>
        <v>41589.676886574074</v>
      </c>
      <c r="T281" s="15">
        <f t="shared" si="24"/>
        <v>41619.676886574074</v>
      </c>
      <c r="U281">
        <f t="shared" si="25"/>
        <v>2013</v>
      </c>
    </row>
    <row r="282" spans="1:22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 t="s">
        <v>8319</v>
      </c>
      <c r="P282" t="s">
        <v>8320</v>
      </c>
      <c r="Q282">
        <f t="shared" si="21"/>
        <v>126</v>
      </c>
      <c r="R282">
        <f t="shared" si="22"/>
        <v>81.25</v>
      </c>
      <c r="S282" s="15">
        <f t="shared" si="23"/>
        <v>42052.666990740734</v>
      </c>
      <c r="T282" s="15">
        <f t="shared" si="24"/>
        <v>42082.625324074077</v>
      </c>
      <c r="U282">
        <f t="shared" si="25"/>
        <v>2015</v>
      </c>
    </row>
    <row r="283" spans="1:22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 t="s">
        <v>8308</v>
      </c>
      <c r="P283" t="s">
        <v>8310</v>
      </c>
      <c r="Q283">
        <f t="shared" si="21"/>
        <v>104</v>
      </c>
      <c r="R283">
        <f t="shared" si="22"/>
        <v>109.34</v>
      </c>
      <c r="S283" s="15">
        <f t="shared" si="23"/>
        <v>42179.160752314812</v>
      </c>
      <c r="T283" s="15">
        <f t="shared" si="24"/>
        <v>42211.75</v>
      </c>
      <c r="U283">
        <f t="shared" si="25"/>
        <v>2015</v>
      </c>
    </row>
    <row r="284" spans="1:22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 t="s">
        <v>8321</v>
      </c>
      <c r="P284" t="s">
        <v>8337</v>
      </c>
      <c r="Q284">
        <f t="shared" si="21"/>
        <v>23</v>
      </c>
      <c r="R284">
        <f t="shared" si="22"/>
        <v>449.43</v>
      </c>
      <c r="S284" s="15">
        <f t="shared" si="23"/>
        <v>42090.161828703705</v>
      </c>
      <c r="T284" s="15">
        <f t="shared" si="24"/>
        <v>42150.161828703705</v>
      </c>
      <c r="U284">
        <f t="shared" si="25"/>
        <v>2015</v>
      </c>
    </row>
    <row r="285" spans="1:22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 t="s">
        <v>8308</v>
      </c>
      <c r="P285" t="s">
        <v>8309</v>
      </c>
      <c r="Q285">
        <f t="shared" si="21"/>
        <v>300</v>
      </c>
      <c r="R285">
        <f t="shared" si="22"/>
        <v>70.040000000000006</v>
      </c>
      <c r="S285" s="15">
        <f t="shared" si="23"/>
        <v>41578.210104166668</v>
      </c>
      <c r="T285" s="15">
        <f t="shared" si="24"/>
        <v>41638.251770833333</v>
      </c>
      <c r="U285">
        <f t="shared" si="25"/>
        <v>2013</v>
      </c>
    </row>
    <row r="286" spans="1:22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 t="s">
        <v>8313</v>
      </c>
      <c r="P286" t="s">
        <v>8314</v>
      </c>
      <c r="Q286">
        <f t="shared" si="21"/>
        <v>250</v>
      </c>
      <c r="R286">
        <f t="shared" si="22"/>
        <v>66.02</v>
      </c>
      <c r="S286" s="15">
        <f t="shared" si="23"/>
        <v>42213.802199074074</v>
      </c>
      <c r="T286" s="15">
        <f t="shared" si="24"/>
        <v>42243.802199074074</v>
      </c>
      <c r="U286">
        <f t="shared" si="25"/>
        <v>2015</v>
      </c>
    </row>
    <row r="287" spans="1:22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 t="s">
        <v>8323</v>
      </c>
      <c r="P287" t="s">
        <v>8324</v>
      </c>
      <c r="Q287">
        <f t="shared" si="21"/>
        <v>120</v>
      </c>
      <c r="R287">
        <f t="shared" si="22"/>
        <v>92.39</v>
      </c>
      <c r="S287" s="15">
        <f t="shared" si="23"/>
        <v>41934.914918981485</v>
      </c>
      <c r="T287" s="15">
        <f t="shared" si="24"/>
        <v>41979.956585648149</v>
      </c>
      <c r="U287">
        <f t="shared" si="25"/>
        <v>2014</v>
      </c>
    </row>
    <row r="288" spans="1:22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 t="s">
        <v>8323</v>
      </c>
      <c r="P288" t="s">
        <v>8324</v>
      </c>
      <c r="Q288">
        <f t="shared" si="21"/>
        <v>120</v>
      </c>
      <c r="R288">
        <f t="shared" si="22"/>
        <v>233.9</v>
      </c>
      <c r="S288" s="15">
        <f t="shared" si="23"/>
        <v>41939.569907407407</v>
      </c>
      <c r="T288" s="15">
        <f t="shared" si="24"/>
        <v>41969.611574074079</v>
      </c>
      <c r="U288">
        <f t="shared" si="25"/>
        <v>2014</v>
      </c>
    </row>
    <row r="289" spans="1:21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 t="s">
        <v>8321</v>
      </c>
      <c r="P289" t="s">
        <v>8322</v>
      </c>
      <c r="Q289">
        <f t="shared" si="21"/>
        <v>119</v>
      </c>
      <c r="R289">
        <f t="shared" si="22"/>
        <v>230.09</v>
      </c>
      <c r="S289" s="15">
        <f t="shared" si="23"/>
        <v>41134.475497685184</v>
      </c>
      <c r="T289" s="15">
        <f t="shared" si="24"/>
        <v>41159.475497685184</v>
      </c>
      <c r="U289">
        <f t="shared" si="25"/>
        <v>2012</v>
      </c>
    </row>
    <row r="290" spans="1:21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 t="s">
        <v>8323</v>
      </c>
      <c r="P290" t="s">
        <v>8324</v>
      </c>
      <c r="Q290">
        <f t="shared" si="21"/>
        <v>118</v>
      </c>
      <c r="R290">
        <f t="shared" si="22"/>
        <v>170.7</v>
      </c>
      <c r="S290" s="15">
        <f t="shared" si="23"/>
        <v>42655.465891203698</v>
      </c>
      <c r="T290" s="15">
        <f t="shared" si="24"/>
        <v>42685.507557870369</v>
      </c>
      <c r="U290">
        <f t="shared" si="25"/>
        <v>2016</v>
      </c>
    </row>
    <row r="291" spans="1:21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 t="s">
        <v>8321</v>
      </c>
      <c r="P291" t="s">
        <v>8322</v>
      </c>
      <c r="Q291">
        <f t="shared" si="21"/>
        <v>118</v>
      </c>
      <c r="R291">
        <f t="shared" si="22"/>
        <v>30.65</v>
      </c>
      <c r="S291" s="15">
        <f t="shared" si="23"/>
        <v>41149.954791666663</v>
      </c>
      <c r="T291" s="15">
        <f t="shared" si="24"/>
        <v>41179.954791666663</v>
      </c>
      <c r="U291">
        <f t="shared" si="25"/>
        <v>2012</v>
      </c>
    </row>
    <row r="292" spans="1:21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 t="s">
        <v>8321</v>
      </c>
      <c r="P292" t="s">
        <v>8322</v>
      </c>
      <c r="Q292">
        <f t="shared" si="21"/>
        <v>117</v>
      </c>
      <c r="R292">
        <f t="shared" si="22"/>
        <v>59.25</v>
      </c>
      <c r="S292" s="15">
        <f t="shared" si="23"/>
        <v>42291.596273148149</v>
      </c>
      <c r="T292" s="15">
        <f t="shared" si="24"/>
        <v>42321.637939814813</v>
      </c>
      <c r="U292">
        <f t="shared" si="25"/>
        <v>2015</v>
      </c>
    </row>
    <row r="293" spans="1:21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 t="s">
        <v>8323</v>
      </c>
      <c r="P293" t="s">
        <v>8324</v>
      </c>
      <c r="Q293">
        <f t="shared" si="21"/>
        <v>116</v>
      </c>
      <c r="R293">
        <f t="shared" si="22"/>
        <v>95.37</v>
      </c>
      <c r="S293" s="15">
        <f t="shared" si="23"/>
        <v>42629.655046296291</v>
      </c>
      <c r="T293" s="15">
        <f t="shared" si="24"/>
        <v>42657.958333333328</v>
      </c>
      <c r="U293">
        <f t="shared" si="25"/>
        <v>2016</v>
      </c>
    </row>
    <row r="294" spans="1:21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 t="s">
        <v>8308</v>
      </c>
      <c r="P294" t="s">
        <v>8310</v>
      </c>
      <c r="Q294">
        <f t="shared" si="21"/>
        <v>83</v>
      </c>
      <c r="R294">
        <f t="shared" si="22"/>
        <v>301.94</v>
      </c>
      <c r="S294" s="15">
        <f t="shared" si="23"/>
        <v>42506.416990740734</v>
      </c>
      <c r="T294" s="15">
        <f t="shared" si="24"/>
        <v>42541.790972222225</v>
      </c>
      <c r="U294">
        <f t="shared" si="25"/>
        <v>2016</v>
      </c>
    </row>
    <row r="295" spans="1:21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 t="s">
        <v>8308</v>
      </c>
      <c r="P295" t="s">
        <v>8309</v>
      </c>
      <c r="Q295">
        <f t="shared" si="21"/>
        <v>288</v>
      </c>
      <c r="R295">
        <f t="shared" si="22"/>
        <v>47.47</v>
      </c>
      <c r="S295" s="15">
        <f t="shared" si="23"/>
        <v>42150.71056712963</v>
      </c>
      <c r="T295" s="15">
        <f t="shared" si="24"/>
        <v>42180.791666666672</v>
      </c>
      <c r="U295">
        <f t="shared" si="25"/>
        <v>2015</v>
      </c>
    </row>
    <row r="296" spans="1:21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 t="s">
        <v>8316</v>
      </c>
      <c r="P296" t="s">
        <v>8317</v>
      </c>
      <c r="Q296">
        <f t="shared" si="21"/>
        <v>103</v>
      </c>
      <c r="R296">
        <f t="shared" si="22"/>
        <v>148.08000000000001</v>
      </c>
      <c r="S296" s="15">
        <f t="shared" si="23"/>
        <v>42776.082349537035</v>
      </c>
      <c r="T296" s="15">
        <f t="shared" si="24"/>
        <v>42806.082349537035</v>
      </c>
      <c r="U296">
        <f t="shared" si="25"/>
        <v>2017</v>
      </c>
    </row>
    <row r="297" spans="1:21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 t="s">
        <v>8321</v>
      </c>
      <c r="P297" t="s">
        <v>8322</v>
      </c>
      <c r="Q297">
        <f t="shared" si="21"/>
        <v>115</v>
      </c>
      <c r="R297">
        <f t="shared" si="22"/>
        <v>129.82</v>
      </c>
      <c r="S297" s="15">
        <f t="shared" si="23"/>
        <v>42586.066076388888</v>
      </c>
      <c r="T297" s="15">
        <f t="shared" si="24"/>
        <v>42624.165972222225</v>
      </c>
      <c r="U297">
        <f t="shared" si="25"/>
        <v>2016</v>
      </c>
    </row>
    <row r="298" spans="1:21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 t="s">
        <v>8308</v>
      </c>
      <c r="P298" t="s">
        <v>8315</v>
      </c>
      <c r="Q298">
        <f t="shared" si="21"/>
        <v>115</v>
      </c>
      <c r="R298">
        <f t="shared" si="22"/>
        <v>120.31</v>
      </c>
      <c r="S298" s="15">
        <f t="shared" si="23"/>
        <v>42211.99454861111</v>
      </c>
      <c r="T298" s="15">
        <f t="shared" si="24"/>
        <v>42241.99454861111</v>
      </c>
      <c r="U298">
        <f t="shared" si="25"/>
        <v>2015</v>
      </c>
    </row>
    <row r="299" spans="1:21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 t="s">
        <v>8321</v>
      </c>
      <c r="P299" t="s">
        <v>8332</v>
      </c>
      <c r="Q299">
        <f t="shared" si="21"/>
        <v>100</v>
      </c>
      <c r="R299">
        <f t="shared" si="22"/>
        <v>320.45</v>
      </c>
      <c r="S299" s="15">
        <f t="shared" si="23"/>
        <v>42461.627511574072</v>
      </c>
      <c r="T299" s="15">
        <f t="shared" si="24"/>
        <v>42503.165972222225</v>
      </c>
      <c r="U299">
        <f t="shared" si="25"/>
        <v>2016</v>
      </c>
    </row>
    <row r="300" spans="1:21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 t="s">
        <v>8316</v>
      </c>
      <c r="P300" t="s">
        <v>8317</v>
      </c>
      <c r="Q300">
        <f t="shared" si="21"/>
        <v>285</v>
      </c>
      <c r="R300">
        <f t="shared" si="22"/>
        <v>107.05</v>
      </c>
      <c r="S300" s="15">
        <f t="shared" si="23"/>
        <v>42380.690289351856</v>
      </c>
      <c r="T300" s="15">
        <f t="shared" si="24"/>
        <v>42394.666666666672</v>
      </c>
      <c r="U300">
        <f t="shared" si="25"/>
        <v>2016</v>
      </c>
    </row>
    <row r="301" spans="1:21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 t="s">
        <v>8311</v>
      </c>
      <c r="P301" t="s">
        <v>8312</v>
      </c>
      <c r="Q301">
        <f t="shared" si="21"/>
        <v>189</v>
      </c>
      <c r="R301">
        <f t="shared" si="22"/>
        <v>64.17</v>
      </c>
      <c r="S301" s="15">
        <f t="shared" si="23"/>
        <v>41960.722951388889</v>
      </c>
      <c r="T301" s="15">
        <f t="shared" si="24"/>
        <v>41993.207638888889</v>
      </c>
      <c r="U301">
        <f t="shared" si="25"/>
        <v>2014</v>
      </c>
    </row>
    <row r="302" spans="1:21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 t="s">
        <v>8323</v>
      </c>
      <c r="P302" t="s">
        <v>8324</v>
      </c>
      <c r="Q302">
        <f t="shared" si="21"/>
        <v>113</v>
      </c>
      <c r="R302">
        <f t="shared" si="22"/>
        <v>50.76</v>
      </c>
      <c r="S302" s="15">
        <f t="shared" si="23"/>
        <v>41920.123611111114</v>
      </c>
      <c r="T302" s="15">
        <f t="shared" si="24"/>
        <v>41948.208333333336</v>
      </c>
      <c r="U302">
        <f t="shared" si="25"/>
        <v>2014</v>
      </c>
    </row>
    <row r="303" spans="1:21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 t="s">
        <v>8327</v>
      </c>
      <c r="P303" t="s">
        <v>8329</v>
      </c>
      <c r="Q303">
        <f t="shared" si="21"/>
        <v>704</v>
      </c>
      <c r="R303">
        <f t="shared" si="22"/>
        <v>39.07</v>
      </c>
      <c r="S303" s="15">
        <f t="shared" si="23"/>
        <v>41184.849166666667</v>
      </c>
      <c r="T303" s="15">
        <f t="shared" si="24"/>
        <v>41214.849166666667</v>
      </c>
      <c r="U303">
        <f t="shared" si="25"/>
        <v>2012</v>
      </c>
    </row>
    <row r="304" spans="1:21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 t="s">
        <v>8323</v>
      </c>
      <c r="P304" t="s">
        <v>8324</v>
      </c>
      <c r="Q304">
        <f t="shared" si="21"/>
        <v>351</v>
      </c>
      <c r="R304">
        <f t="shared" si="22"/>
        <v>71.239999999999995</v>
      </c>
      <c r="S304" s="15">
        <f t="shared" si="23"/>
        <v>41391.782905092594</v>
      </c>
      <c r="T304" s="15">
        <f t="shared" si="24"/>
        <v>41421.290972222225</v>
      </c>
      <c r="U304">
        <f t="shared" si="25"/>
        <v>2013</v>
      </c>
    </row>
    <row r="305" spans="1:22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 t="s">
        <v>8321</v>
      </c>
      <c r="P305" t="s">
        <v>8322</v>
      </c>
      <c r="Q305">
        <f t="shared" si="21"/>
        <v>117</v>
      </c>
      <c r="R305">
        <f t="shared" si="22"/>
        <v>89.39</v>
      </c>
      <c r="S305" s="15">
        <f t="shared" si="23"/>
        <v>42263.952662037031</v>
      </c>
      <c r="T305" s="15">
        <f t="shared" si="24"/>
        <v>42294.083333333328</v>
      </c>
      <c r="U305">
        <f t="shared" si="25"/>
        <v>2015</v>
      </c>
    </row>
    <row r="306" spans="1:22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 t="s">
        <v>8321</v>
      </c>
      <c r="P306" t="s">
        <v>8325</v>
      </c>
      <c r="Q306">
        <f t="shared" si="21"/>
        <v>56</v>
      </c>
      <c r="R306">
        <f t="shared" si="22"/>
        <v>331.54</v>
      </c>
      <c r="S306" s="15">
        <f t="shared" si="23"/>
        <v>42066.958761574075</v>
      </c>
      <c r="T306" s="15">
        <f t="shared" si="24"/>
        <v>42116.917094907403</v>
      </c>
      <c r="U306">
        <f t="shared" si="25"/>
        <v>2015</v>
      </c>
    </row>
    <row r="307" spans="1:22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 t="s">
        <v>8313</v>
      </c>
      <c r="P307" t="s">
        <v>8314</v>
      </c>
      <c r="Q307">
        <f t="shared" si="21"/>
        <v>120</v>
      </c>
      <c r="R307">
        <f t="shared" si="22"/>
        <v>98.84</v>
      </c>
      <c r="S307" s="15">
        <f t="shared" si="23"/>
        <v>42339.276006944448</v>
      </c>
      <c r="T307" s="15">
        <f t="shared" si="24"/>
        <v>42388.276006944448</v>
      </c>
      <c r="U307">
        <f t="shared" si="25"/>
        <v>2015</v>
      </c>
    </row>
    <row r="308" spans="1:22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 t="s">
        <v>8323</v>
      </c>
      <c r="P308" t="s">
        <v>8324</v>
      </c>
      <c r="Q308">
        <f t="shared" si="21"/>
        <v>110</v>
      </c>
      <c r="R308">
        <f t="shared" si="22"/>
        <v>104.15</v>
      </c>
      <c r="S308" s="15">
        <f t="shared" si="23"/>
        <v>42627.307303240741</v>
      </c>
      <c r="T308" s="15">
        <f t="shared" si="24"/>
        <v>42656</v>
      </c>
      <c r="U308">
        <f t="shared" si="25"/>
        <v>2016</v>
      </c>
    </row>
    <row r="309" spans="1:22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 t="s">
        <v>8323</v>
      </c>
      <c r="P309" t="s">
        <v>8326</v>
      </c>
      <c r="Q309">
        <f t="shared" si="21"/>
        <v>120</v>
      </c>
      <c r="R309">
        <f t="shared" si="22"/>
        <v>85.53</v>
      </c>
      <c r="S309" s="15">
        <f t="shared" si="23"/>
        <v>41834.586574074077</v>
      </c>
      <c r="T309" s="15">
        <f t="shared" si="24"/>
        <v>41866.083333333336</v>
      </c>
      <c r="U309">
        <f t="shared" si="25"/>
        <v>2014</v>
      </c>
      <c r="V309">
        <f>_xlfn.DAYS(T309,S309)</f>
        <v>32</v>
      </c>
    </row>
    <row r="310" spans="1:22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 t="s">
        <v>8313</v>
      </c>
      <c r="P310" t="s">
        <v>8314</v>
      </c>
      <c r="Q310">
        <f t="shared" si="21"/>
        <v>136</v>
      </c>
      <c r="R310">
        <f t="shared" si="22"/>
        <v>95.76</v>
      </c>
      <c r="S310" s="15">
        <f t="shared" si="23"/>
        <v>42705.919201388882</v>
      </c>
      <c r="T310" s="15">
        <f t="shared" si="24"/>
        <v>42738.919201388882</v>
      </c>
      <c r="U310">
        <f t="shared" si="25"/>
        <v>2016</v>
      </c>
    </row>
    <row r="311" spans="1:22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 t="s">
        <v>8323</v>
      </c>
      <c r="P311" t="s">
        <v>8324</v>
      </c>
      <c r="Q311">
        <f t="shared" si="21"/>
        <v>109</v>
      </c>
      <c r="R311">
        <f t="shared" si="22"/>
        <v>88.59</v>
      </c>
      <c r="S311" s="15">
        <f t="shared" si="23"/>
        <v>41368.560289351852</v>
      </c>
      <c r="T311" s="15">
        <f t="shared" si="24"/>
        <v>41398.560289351852</v>
      </c>
      <c r="U311">
        <f t="shared" si="25"/>
        <v>2013</v>
      </c>
    </row>
    <row r="312" spans="1:22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 t="s">
        <v>8313</v>
      </c>
      <c r="P312" t="s">
        <v>8314</v>
      </c>
      <c r="Q312">
        <f t="shared" si="21"/>
        <v>103</v>
      </c>
      <c r="R312">
        <f t="shared" si="22"/>
        <v>148.57</v>
      </c>
      <c r="S312" s="15">
        <f t="shared" si="23"/>
        <v>42535.809490740736</v>
      </c>
      <c r="T312" s="15">
        <f t="shared" si="24"/>
        <v>42565.809490740736</v>
      </c>
      <c r="U312">
        <f t="shared" si="25"/>
        <v>2016</v>
      </c>
    </row>
    <row r="313" spans="1:22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 t="s">
        <v>8321</v>
      </c>
      <c r="P313" t="s">
        <v>8322</v>
      </c>
      <c r="Q313">
        <f t="shared" si="21"/>
        <v>108</v>
      </c>
      <c r="R313">
        <f t="shared" si="22"/>
        <v>145.04</v>
      </c>
      <c r="S313" s="15">
        <f t="shared" si="23"/>
        <v>42473.57</v>
      </c>
      <c r="T313" s="15">
        <f t="shared" si="24"/>
        <v>42503.57</v>
      </c>
      <c r="U313">
        <f t="shared" si="25"/>
        <v>2016</v>
      </c>
    </row>
    <row r="314" spans="1:22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 t="s">
        <v>8321</v>
      </c>
      <c r="P314" t="s">
        <v>8322</v>
      </c>
      <c r="Q314">
        <f t="shared" si="21"/>
        <v>157</v>
      </c>
      <c r="R314">
        <f t="shared" si="22"/>
        <v>87.69</v>
      </c>
      <c r="S314" s="15">
        <f t="shared" si="23"/>
        <v>42759.244166666671</v>
      </c>
      <c r="T314" s="15">
        <f t="shared" si="24"/>
        <v>42793.084027777775</v>
      </c>
      <c r="U314">
        <f t="shared" si="25"/>
        <v>2017</v>
      </c>
    </row>
    <row r="315" spans="1:22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 t="s">
        <v>8313</v>
      </c>
      <c r="P315" t="s">
        <v>8314</v>
      </c>
      <c r="Q315">
        <f t="shared" si="21"/>
        <v>106</v>
      </c>
      <c r="R315">
        <f t="shared" si="22"/>
        <v>151.24</v>
      </c>
      <c r="S315" s="15">
        <f t="shared" si="23"/>
        <v>42234.597685185188</v>
      </c>
      <c r="T315" s="15">
        <f t="shared" si="24"/>
        <v>42274.597685185188</v>
      </c>
      <c r="U315">
        <f t="shared" si="25"/>
        <v>2015</v>
      </c>
    </row>
    <row r="316" spans="1:22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 t="s">
        <v>8319</v>
      </c>
      <c r="P316" t="s">
        <v>8320</v>
      </c>
      <c r="Q316">
        <f t="shared" si="21"/>
        <v>106</v>
      </c>
      <c r="R316">
        <f t="shared" si="22"/>
        <v>75.5</v>
      </c>
      <c r="S316" s="15">
        <f t="shared" si="23"/>
        <v>42011.628136574072</v>
      </c>
      <c r="T316" s="15">
        <f t="shared" si="24"/>
        <v>42041.628136574072</v>
      </c>
      <c r="U316">
        <f t="shared" si="25"/>
        <v>2015</v>
      </c>
    </row>
    <row r="317" spans="1:22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 t="s">
        <v>8321</v>
      </c>
      <c r="P317" t="s">
        <v>8322</v>
      </c>
      <c r="Q317">
        <f t="shared" si="21"/>
        <v>106</v>
      </c>
      <c r="R317">
        <f t="shared" si="22"/>
        <v>111.8</v>
      </c>
      <c r="S317" s="15">
        <f t="shared" si="23"/>
        <v>41934.584502314814</v>
      </c>
      <c r="T317" s="15">
        <f t="shared" si="24"/>
        <v>41964.626168981486</v>
      </c>
      <c r="U317">
        <f t="shared" si="25"/>
        <v>2014</v>
      </c>
    </row>
    <row r="318" spans="1:22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 t="s">
        <v>8319</v>
      </c>
      <c r="P318" t="s">
        <v>8320</v>
      </c>
      <c r="Q318">
        <f t="shared" si="21"/>
        <v>106</v>
      </c>
      <c r="R318">
        <f t="shared" si="22"/>
        <v>211.84</v>
      </c>
      <c r="S318" s="15">
        <f t="shared" si="23"/>
        <v>41807.624374999999</v>
      </c>
      <c r="T318" s="15">
        <f t="shared" si="24"/>
        <v>41837.624374999999</v>
      </c>
      <c r="U318">
        <f t="shared" si="25"/>
        <v>2014</v>
      </c>
    </row>
    <row r="319" spans="1:22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 t="s">
        <v>8308</v>
      </c>
      <c r="P319" t="s">
        <v>8310</v>
      </c>
      <c r="Q319">
        <f t="shared" si="21"/>
        <v>106</v>
      </c>
      <c r="R319">
        <f t="shared" si="22"/>
        <v>174.03</v>
      </c>
      <c r="S319" s="15">
        <f t="shared" si="23"/>
        <v>42100.642071759255</v>
      </c>
      <c r="T319" s="15">
        <f t="shared" si="24"/>
        <v>42155.642071759255</v>
      </c>
      <c r="U319">
        <f t="shared" si="25"/>
        <v>2015</v>
      </c>
    </row>
    <row r="320" spans="1:22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 t="s">
        <v>8321</v>
      </c>
      <c r="P320" t="s">
        <v>8322</v>
      </c>
      <c r="Q320">
        <f t="shared" si="21"/>
        <v>176</v>
      </c>
      <c r="R320">
        <f t="shared" si="22"/>
        <v>91.19</v>
      </c>
      <c r="S320" s="15">
        <f t="shared" si="23"/>
        <v>41184.277986111112</v>
      </c>
      <c r="T320" s="15">
        <f t="shared" si="24"/>
        <v>41215.166666666664</v>
      </c>
      <c r="U320">
        <f t="shared" si="25"/>
        <v>2012</v>
      </c>
    </row>
    <row r="321" spans="1:21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 t="s">
        <v>8311</v>
      </c>
      <c r="P321" t="s">
        <v>8333</v>
      </c>
      <c r="Q321">
        <f t="shared" si="21"/>
        <v>132</v>
      </c>
      <c r="R321">
        <f t="shared" si="22"/>
        <v>99.77</v>
      </c>
      <c r="S321" s="15">
        <f t="shared" si="23"/>
        <v>40854.745266203703</v>
      </c>
      <c r="T321" s="15">
        <f t="shared" si="24"/>
        <v>40884.745266203703</v>
      </c>
      <c r="U321">
        <f t="shared" si="25"/>
        <v>2011</v>
      </c>
    </row>
    <row r="322" spans="1:21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 t="s">
        <v>8321</v>
      </c>
      <c r="P322" t="s">
        <v>8322</v>
      </c>
      <c r="Q322">
        <f t="shared" si="21"/>
        <v>101</v>
      </c>
      <c r="R322">
        <f t="shared" si="22"/>
        <v>201.22</v>
      </c>
      <c r="S322" s="15">
        <f t="shared" si="23"/>
        <v>41719.667986111112</v>
      </c>
      <c r="T322" s="15">
        <f t="shared" si="24"/>
        <v>41749.667986111112</v>
      </c>
      <c r="U322">
        <f t="shared" si="25"/>
        <v>2014</v>
      </c>
    </row>
    <row r="323" spans="1:21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 t="s">
        <v>8308</v>
      </c>
      <c r="P323" t="s">
        <v>8310</v>
      </c>
      <c r="Q323">
        <f t="shared" ref="Q323:Q386" si="26">ROUND(E323/D323*100,0)</f>
        <v>29</v>
      </c>
      <c r="R323">
        <f t="shared" ref="R323:R386" si="27">IFERROR(ROUND(E323/L323,2),0)</f>
        <v>85</v>
      </c>
      <c r="S323" s="15">
        <f t="shared" ref="S323:S386" si="28">(((J323/60)/60)/24)+DATE(1970,1,1)</f>
        <v>42506.709722222222</v>
      </c>
      <c r="T323" s="15">
        <f t="shared" ref="T323:T386" si="29">(((I323/60)/60)/24)+DATE(1970,1,1)</f>
        <v>42540.340277777781</v>
      </c>
      <c r="U323">
        <f t="shared" ref="U323:U386" si="30">YEAR(S323)</f>
        <v>2016</v>
      </c>
    </row>
    <row r="324" spans="1:21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 t="s">
        <v>8308</v>
      </c>
      <c r="P324" t="s">
        <v>8309</v>
      </c>
      <c r="Q324">
        <f t="shared" si="26"/>
        <v>105</v>
      </c>
      <c r="R324">
        <f t="shared" si="27"/>
        <v>346.13</v>
      </c>
      <c r="S324" s="15">
        <f t="shared" si="28"/>
        <v>42633.841608796298</v>
      </c>
      <c r="T324" s="15">
        <f t="shared" si="29"/>
        <v>42663.841608796298</v>
      </c>
      <c r="U324">
        <f t="shared" si="30"/>
        <v>2016</v>
      </c>
    </row>
    <row r="325" spans="1:21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 t="s">
        <v>8308</v>
      </c>
      <c r="P325" t="s">
        <v>8309</v>
      </c>
      <c r="Q325">
        <f t="shared" si="26"/>
        <v>131</v>
      </c>
      <c r="R325">
        <f t="shared" si="27"/>
        <v>546.69000000000005</v>
      </c>
      <c r="S325" s="15">
        <f t="shared" si="28"/>
        <v>42692.771493055552</v>
      </c>
      <c r="T325" s="15">
        <f t="shared" si="29"/>
        <v>42722.771493055552</v>
      </c>
      <c r="U325">
        <f t="shared" si="30"/>
        <v>2016</v>
      </c>
    </row>
    <row r="326" spans="1:21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 t="s">
        <v>8327</v>
      </c>
      <c r="P326" t="s">
        <v>8338</v>
      </c>
      <c r="Q326">
        <f t="shared" si="26"/>
        <v>105</v>
      </c>
      <c r="R326">
        <f t="shared" si="27"/>
        <v>118.7</v>
      </c>
      <c r="S326" s="15">
        <f t="shared" si="28"/>
        <v>41023.782037037039</v>
      </c>
      <c r="T326" s="15">
        <f t="shared" si="29"/>
        <v>41053.782037037039</v>
      </c>
      <c r="U326">
        <f t="shared" si="30"/>
        <v>2012</v>
      </c>
    </row>
    <row r="327" spans="1:21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 t="s">
        <v>8321</v>
      </c>
      <c r="P327" t="s">
        <v>8322</v>
      </c>
      <c r="Q327">
        <f t="shared" si="26"/>
        <v>105</v>
      </c>
      <c r="R327">
        <f t="shared" si="27"/>
        <v>104.31</v>
      </c>
      <c r="S327" s="15">
        <f t="shared" si="28"/>
        <v>41085.698113425926</v>
      </c>
      <c r="T327" s="15">
        <f t="shared" si="29"/>
        <v>41120.208333333336</v>
      </c>
      <c r="U327">
        <f t="shared" si="30"/>
        <v>2012</v>
      </c>
    </row>
    <row r="328" spans="1:21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 t="s">
        <v>8321</v>
      </c>
      <c r="P328" t="s">
        <v>8322</v>
      </c>
      <c r="Q328">
        <f t="shared" si="26"/>
        <v>174</v>
      </c>
      <c r="R328">
        <f t="shared" si="27"/>
        <v>86.14</v>
      </c>
      <c r="S328" s="15">
        <f t="shared" si="28"/>
        <v>42078.222187499996</v>
      </c>
      <c r="T328" s="15">
        <f t="shared" si="29"/>
        <v>42118.222187499996</v>
      </c>
      <c r="U328">
        <f t="shared" si="30"/>
        <v>2015</v>
      </c>
    </row>
    <row r="329" spans="1:21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 t="s">
        <v>8313</v>
      </c>
      <c r="P329" t="s">
        <v>8314</v>
      </c>
      <c r="Q329">
        <f t="shared" si="26"/>
        <v>159</v>
      </c>
      <c r="R329">
        <f t="shared" si="27"/>
        <v>102.86</v>
      </c>
      <c r="S329" s="15">
        <f t="shared" si="28"/>
        <v>42633.461956018517</v>
      </c>
      <c r="T329" s="15">
        <f t="shared" si="29"/>
        <v>42663.461956018517</v>
      </c>
      <c r="U329">
        <f t="shared" si="30"/>
        <v>2016</v>
      </c>
    </row>
    <row r="330" spans="1:21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 t="s">
        <v>8323</v>
      </c>
      <c r="P330" t="s">
        <v>8335</v>
      </c>
      <c r="Q330">
        <f t="shared" si="26"/>
        <v>103</v>
      </c>
      <c r="R330">
        <f t="shared" si="27"/>
        <v>175.51</v>
      </c>
      <c r="S330" s="15">
        <f t="shared" si="28"/>
        <v>42103.556828703702</v>
      </c>
      <c r="T330" s="15">
        <f t="shared" si="29"/>
        <v>42133.165972222225</v>
      </c>
      <c r="U330">
        <f t="shared" si="30"/>
        <v>2015</v>
      </c>
    </row>
    <row r="331" spans="1:21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 t="s">
        <v>8327</v>
      </c>
      <c r="P331" t="s">
        <v>8328</v>
      </c>
      <c r="Q331">
        <f t="shared" si="26"/>
        <v>129</v>
      </c>
      <c r="R331">
        <f t="shared" si="27"/>
        <v>99.38</v>
      </c>
      <c r="S331" s="15">
        <f t="shared" si="28"/>
        <v>41348.168287037035</v>
      </c>
      <c r="T331" s="15">
        <f t="shared" si="29"/>
        <v>41393.168287037035</v>
      </c>
      <c r="U331">
        <f t="shared" si="30"/>
        <v>2013</v>
      </c>
    </row>
    <row r="332" spans="1:21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 t="s">
        <v>8308</v>
      </c>
      <c r="P332" t="s">
        <v>8310</v>
      </c>
      <c r="Q332">
        <f t="shared" si="26"/>
        <v>46</v>
      </c>
      <c r="R332">
        <f t="shared" si="27"/>
        <v>136.46</v>
      </c>
      <c r="S332" s="15">
        <f t="shared" si="28"/>
        <v>42766.626793981486</v>
      </c>
      <c r="T332" s="15">
        <f t="shared" si="29"/>
        <v>42808.585127314815</v>
      </c>
      <c r="U332">
        <f t="shared" si="30"/>
        <v>2017</v>
      </c>
    </row>
    <row r="333" spans="1:21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 t="s">
        <v>8321</v>
      </c>
      <c r="P333" t="s">
        <v>8322</v>
      </c>
      <c r="Q333">
        <f t="shared" si="26"/>
        <v>103</v>
      </c>
      <c r="R333">
        <f t="shared" si="27"/>
        <v>78.2</v>
      </c>
      <c r="S333" s="15">
        <f t="shared" si="28"/>
        <v>41662.047500000001</v>
      </c>
      <c r="T333" s="15">
        <f t="shared" si="29"/>
        <v>41692.047500000001</v>
      </c>
      <c r="U333">
        <f t="shared" si="30"/>
        <v>2014</v>
      </c>
    </row>
    <row r="334" spans="1:21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 t="s">
        <v>8327</v>
      </c>
      <c r="P334" t="s">
        <v>8331</v>
      </c>
      <c r="Q334">
        <f t="shared" si="26"/>
        <v>213</v>
      </c>
      <c r="R334">
        <f t="shared" si="27"/>
        <v>38.18</v>
      </c>
      <c r="S334" s="15">
        <f t="shared" si="28"/>
        <v>41487.611250000002</v>
      </c>
      <c r="T334" s="15">
        <f t="shared" si="29"/>
        <v>41517.611250000002</v>
      </c>
      <c r="U334">
        <f t="shared" si="30"/>
        <v>2013</v>
      </c>
    </row>
    <row r="335" spans="1:21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 t="s">
        <v>8319</v>
      </c>
      <c r="P335" t="s">
        <v>8320</v>
      </c>
      <c r="Q335">
        <f t="shared" si="26"/>
        <v>102</v>
      </c>
      <c r="R335">
        <f t="shared" si="27"/>
        <v>115.69</v>
      </c>
      <c r="S335" s="15">
        <f t="shared" si="28"/>
        <v>41771.572256944448</v>
      </c>
      <c r="T335" s="15">
        <f t="shared" si="29"/>
        <v>41801.572256944448</v>
      </c>
      <c r="U335">
        <f t="shared" si="30"/>
        <v>2014</v>
      </c>
    </row>
    <row r="336" spans="1:21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 t="s">
        <v>8319</v>
      </c>
      <c r="P336" t="s">
        <v>8320</v>
      </c>
      <c r="Q336">
        <f t="shared" si="26"/>
        <v>254</v>
      </c>
      <c r="R336">
        <f t="shared" si="27"/>
        <v>47.38</v>
      </c>
      <c r="S336" s="15">
        <f t="shared" si="28"/>
        <v>42139.781678240746</v>
      </c>
      <c r="T336" s="15">
        <f t="shared" si="29"/>
        <v>42169.781678240746</v>
      </c>
      <c r="U336">
        <f t="shared" si="30"/>
        <v>2015</v>
      </c>
    </row>
    <row r="337" spans="1:22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 t="s">
        <v>8321</v>
      </c>
      <c r="P337" t="s">
        <v>8322</v>
      </c>
      <c r="Q337">
        <f t="shared" si="26"/>
        <v>102</v>
      </c>
      <c r="R337">
        <f t="shared" si="27"/>
        <v>85.34</v>
      </c>
      <c r="S337" s="15">
        <f t="shared" si="28"/>
        <v>40626.959930555553</v>
      </c>
      <c r="T337" s="15">
        <f t="shared" si="29"/>
        <v>40657.959930555553</v>
      </c>
      <c r="U337">
        <f t="shared" si="30"/>
        <v>2011</v>
      </c>
    </row>
    <row r="338" spans="1:22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 t="s">
        <v>8323</v>
      </c>
      <c r="P338" t="s">
        <v>8326</v>
      </c>
      <c r="Q338">
        <f t="shared" si="26"/>
        <v>102</v>
      </c>
      <c r="R338">
        <f t="shared" si="27"/>
        <v>119.19</v>
      </c>
      <c r="S338" s="15">
        <f t="shared" si="28"/>
        <v>41918.742175925923</v>
      </c>
      <c r="T338" s="15">
        <f t="shared" si="29"/>
        <v>41948.783842592595</v>
      </c>
      <c r="U338">
        <f t="shared" si="30"/>
        <v>2014</v>
      </c>
      <c r="V338">
        <f>_xlfn.DAYS(T338,S338)</f>
        <v>30</v>
      </c>
    </row>
    <row r="339" spans="1:22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 t="s">
        <v>8321</v>
      </c>
      <c r="P339" t="s">
        <v>8322</v>
      </c>
      <c r="Q339">
        <f t="shared" si="26"/>
        <v>105</v>
      </c>
      <c r="R339">
        <f t="shared" si="27"/>
        <v>84.02</v>
      </c>
      <c r="S339" s="15">
        <f t="shared" si="28"/>
        <v>41935.070486111108</v>
      </c>
      <c r="T339" s="15">
        <f t="shared" si="29"/>
        <v>41957.216666666667</v>
      </c>
      <c r="U339">
        <f t="shared" si="30"/>
        <v>2014</v>
      </c>
    </row>
    <row r="340" spans="1:22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 t="s">
        <v>8321</v>
      </c>
      <c r="P340" t="s">
        <v>8322</v>
      </c>
      <c r="Q340">
        <f t="shared" si="26"/>
        <v>101</v>
      </c>
      <c r="R340">
        <f t="shared" si="27"/>
        <v>200.89</v>
      </c>
      <c r="S340" s="15">
        <f t="shared" si="28"/>
        <v>41113.77238425926</v>
      </c>
      <c r="T340" s="15">
        <f t="shared" si="29"/>
        <v>41143.77238425926</v>
      </c>
      <c r="U340">
        <f t="shared" si="30"/>
        <v>2012</v>
      </c>
    </row>
    <row r="341" spans="1:22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 t="s">
        <v>8316</v>
      </c>
      <c r="P341" t="s">
        <v>8334</v>
      </c>
      <c r="Q341">
        <f t="shared" si="26"/>
        <v>5</v>
      </c>
      <c r="R341">
        <f t="shared" si="27"/>
        <v>267.81</v>
      </c>
      <c r="S341" s="15">
        <f t="shared" si="28"/>
        <v>41486.537268518521</v>
      </c>
      <c r="T341" s="15">
        <f t="shared" si="29"/>
        <v>41516.537268518521</v>
      </c>
      <c r="U341">
        <f t="shared" si="30"/>
        <v>2013</v>
      </c>
    </row>
    <row r="342" spans="1:22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 t="s">
        <v>8308</v>
      </c>
      <c r="P342" t="s">
        <v>8310</v>
      </c>
      <c r="Q342">
        <f t="shared" si="26"/>
        <v>101</v>
      </c>
      <c r="R342">
        <f t="shared" si="27"/>
        <v>239.35</v>
      </c>
      <c r="S342" s="15">
        <f t="shared" si="28"/>
        <v>41956.017488425925</v>
      </c>
      <c r="T342" s="15">
        <f t="shared" si="29"/>
        <v>41986.017488425925</v>
      </c>
      <c r="U342">
        <f t="shared" si="30"/>
        <v>2014</v>
      </c>
    </row>
    <row r="343" spans="1:22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 t="s">
        <v>8323</v>
      </c>
      <c r="P343" t="s">
        <v>8324</v>
      </c>
      <c r="Q343">
        <f t="shared" si="26"/>
        <v>100</v>
      </c>
      <c r="R343">
        <f t="shared" si="27"/>
        <v>115.08</v>
      </c>
      <c r="S343" s="15">
        <f t="shared" si="28"/>
        <v>42576.278715277775</v>
      </c>
      <c r="T343" s="15">
        <f t="shared" si="29"/>
        <v>42606.278715277775</v>
      </c>
      <c r="U343">
        <f t="shared" si="30"/>
        <v>2016</v>
      </c>
    </row>
    <row r="344" spans="1:22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 t="s">
        <v>8316</v>
      </c>
      <c r="P344" t="s">
        <v>8317</v>
      </c>
      <c r="Q344">
        <f t="shared" si="26"/>
        <v>496</v>
      </c>
      <c r="R344">
        <f t="shared" si="27"/>
        <v>25.09</v>
      </c>
      <c r="S344" s="15">
        <f t="shared" si="28"/>
        <v>41806.794074074074</v>
      </c>
      <c r="T344" s="15">
        <f t="shared" si="29"/>
        <v>41839.125</v>
      </c>
      <c r="U344">
        <f t="shared" si="30"/>
        <v>2014</v>
      </c>
    </row>
    <row r="345" spans="1:22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 t="s">
        <v>8308</v>
      </c>
      <c r="P345" t="s">
        <v>8310</v>
      </c>
      <c r="Q345">
        <f t="shared" si="26"/>
        <v>49</v>
      </c>
      <c r="R345">
        <f t="shared" si="27"/>
        <v>176.36</v>
      </c>
      <c r="S345" s="15">
        <f t="shared" si="28"/>
        <v>42767.577303240745</v>
      </c>
      <c r="T345" s="15">
        <f t="shared" si="29"/>
        <v>42797.577303240745</v>
      </c>
      <c r="U345">
        <f t="shared" si="30"/>
        <v>2017</v>
      </c>
    </row>
    <row r="346" spans="1:22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 t="s">
        <v>8321</v>
      </c>
      <c r="P346" t="s">
        <v>8339</v>
      </c>
      <c r="Q346">
        <f t="shared" si="26"/>
        <v>25</v>
      </c>
      <c r="R346">
        <f t="shared" si="27"/>
        <v>725.03</v>
      </c>
      <c r="S346" s="15">
        <f t="shared" si="28"/>
        <v>42327.490752314814</v>
      </c>
      <c r="T346" s="15">
        <f t="shared" si="29"/>
        <v>42367.490752314814</v>
      </c>
      <c r="U346">
        <f t="shared" si="30"/>
        <v>2015</v>
      </c>
    </row>
    <row r="347" spans="1:22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 t="s">
        <v>8316</v>
      </c>
      <c r="P347" t="s">
        <v>8317</v>
      </c>
      <c r="Q347">
        <f t="shared" si="26"/>
        <v>272</v>
      </c>
      <c r="R347">
        <f t="shared" si="27"/>
        <v>98.41</v>
      </c>
      <c r="S347" s="15">
        <f t="shared" si="28"/>
        <v>42573.327986111108</v>
      </c>
      <c r="T347" s="15">
        <f t="shared" si="29"/>
        <v>42588.327986111108</v>
      </c>
      <c r="U347">
        <f t="shared" si="30"/>
        <v>2016</v>
      </c>
    </row>
    <row r="348" spans="1:22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 t="s">
        <v>8321</v>
      </c>
      <c r="P348" t="s">
        <v>8322</v>
      </c>
      <c r="Q348">
        <f t="shared" si="26"/>
        <v>111</v>
      </c>
      <c r="R348">
        <f t="shared" si="27"/>
        <v>42.52</v>
      </c>
      <c r="S348" s="15">
        <f t="shared" si="28"/>
        <v>41282.944456018515</v>
      </c>
      <c r="T348" s="15">
        <f t="shared" si="29"/>
        <v>41312.944456018515</v>
      </c>
      <c r="U348">
        <f t="shared" si="30"/>
        <v>2013</v>
      </c>
    </row>
    <row r="349" spans="1:22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 t="s">
        <v>8323</v>
      </c>
      <c r="P349" t="s">
        <v>8326</v>
      </c>
      <c r="Q349">
        <f t="shared" si="26"/>
        <v>106</v>
      </c>
      <c r="R349">
        <f t="shared" si="27"/>
        <v>251.74</v>
      </c>
      <c r="S349" s="15">
        <f t="shared" si="28"/>
        <v>42614.760937500003</v>
      </c>
      <c r="T349" s="15">
        <f t="shared" si="29"/>
        <v>42644.165972222225</v>
      </c>
      <c r="U349">
        <f t="shared" si="30"/>
        <v>2016</v>
      </c>
      <c r="V349">
        <f>_xlfn.DAYS(T349,S349)</f>
        <v>30</v>
      </c>
    </row>
    <row r="350" spans="1:22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 t="s">
        <v>8327</v>
      </c>
      <c r="P350" t="s">
        <v>8331</v>
      </c>
      <c r="Q350">
        <f t="shared" si="26"/>
        <v>162</v>
      </c>
      <c r="R350">
        <f t="shared" si="27"/>
        <v>62.52</v>
      </c>
      <c r="S350" s="15">
        <f t="shared" si="28"/>
        <v>41458.867905092593</v>
      </c>
      <c r="T350" s="15">
        <f t="shared" si="29"/>
        <v>41493.867905092593</v>
      </c>
      <c r="U350">
        <f t="shared" si="30"/>
        <v>2013</v>
      </c>
    </row>
    <row r="351" spans="1:22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 t="s">
        <v>8316</v>
      </c>
      <c r="P351" t="s">
        <v>8317</v>
      </c>
      <c r="Q351">
        <f t="shared" si="26"/>
        <v>243</v>
      </c>
      <c r="R351">
        <f t="shared" si="27"/>
        <v>82.15</v>
      </c>
      <c r="S351" s="15">
        <f t="shared" si="28"/>
        <v>42644.667534722219</v>
      </c>
      <c r="T351" s="15">
        <f t="shared" si="29"/>
        <v>42672.791666666672</v>
      </c>
      <c r="U351">
        <f t="shared" si="30"/>
        <v>2016</v>
      </c>
    </row>
    <row r="352" spans="1:22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 t="s">
        <v>8313</v>
      </c>
      <c r="P352" t="s">
        <v>8314</v>
      </c>
      <c r="Q352">
        <f t="shared" si="26"/>
        <v>162</v>
      </c>
      <c r="R352">
        <f t="shared" si="27"/>
        <v>39.51</v>
      </c>
      <c r="S352" s="15">
        <f t="shared" si="28"/>
        <v>41948.56658564815</v>
      </c>
      <c r="T352" s="15">
        <f t="shared" si="29"/>
        <v>41979.25</v>
      </c>
      <c r="U352">
        <f t="shared" si="30"/>
        <v>2014</v>
      </c>
    </row>
    <row r="353" spans="1:22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 t="s">
        <v>8313</v>
      </c>
      <c r="P353" t="s">
        <v>8314</v>
      </c>
      <c r="Q353">
        <f t="shared" si="26"/>
        <v>484</v>
      </c>
      <c r="R353">
        <f t="shared" si="27"/>
        <v>82.32</v>
      </c>
      <c r="S353" s="15">
        <f t="shared" si="28"/>
        <v>42391.475289351853</v>
      </c>
      <c r="T353" s="15">
        <f t="shared" si="29"/>
        <v>42415.625</v>
      </c>
      <c r="U353">
        <f t="shared" si="30"/>
        <v>2016</v>
      </c>
    </row>
    <row r="354" spans="1:22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 t="s">
        <v>8308</v>
      </c>
      <c r="P354" t="s">
        <v>8309</v>
      </c>
      <c r="Q354">
        <f t="shared" si="26"/>
        <v>127</v>
      </c>
      <c r="R354">
        <f t="shared" si="27"/>
        <v>117.6</v>
      </c>
      <c r="S354" s="15">
        <f t="shared" si="28"/>
        <v>41863.429791666669</v>
      </c>
      <c r="T354" s="15">
        <f t="shared" si="29"/>
        <v>41898.429791666669</v>
      </c>
      <c r="U354">
        <f t="shared" si="30"/>
        <v>2014</v>
      </c>
    </row>
    <row r="355" spans="1:22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 t="s">
        <v>8308</v>
      </c>
      <c r="P355" t="s">
        <v>8310</v>
      </c>
      <c r="Q355">
        <f t="shared" si="26"/>
        <v>7</v>
      </c>
      <c r="R355">
        <f t="shared" si="27"/>
        <v>177.39</v>
      </c>
      <c r="S355" s="15">
        <f t="shared" si="28"/>
        <v>41809.473275462966</v>
      </c>
      <c r="T355" s="15">
        <f t="shared" si="29"/>
        <v>41845.125</v>
      </c>
      <c r="U355">
        <f t="shared" si="30"/>
        <v>2014</v>
      </c>
    </row>
    <row r="356" spans="1:22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 t="s">
        <v>8327</v>
      </c>
      <c r="P356" t="s">
        <v>8329</v>
      </c>
      <c r="Q356">
        <f t="shared" si="26"/>
        <v>119</v>
      </c>
      <c r="R356">
        <f t="shared" si="27"/>
        <v>388.98</v>
      </c>
      <c r="S356" s="15">
        <f t="shared" si="28"/>
        <v>42370.580590277779</v>
      </c>
      <c r="T356" s="15">
        <f t="shared" si="29"/>
        <v>42400.580590277779</v>
      </c>
      <c r="U356">
        <f t="shared" si="30"/>
        <v>2016</v>
      </c>
    </row>
    <row r="357" spans="1:22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 t="s">
        <v>8319</v>
      </c>
      <c r="P357" t="s">
        <v>8320</v>
      </c>
      <c r="Q357">
        <f t="shared" si="26"/>
        <v>102</v>
      </c>
      <c r="R357">
        <f t="shared" si="27"/>
        <v>189.76</v>
      </c>
      <c r="S357" s="15">
        <f t="shared" si="28"/>
        <v>42423.602500000001</v>
      </c>
      <c r="T357" s="15">
        <f t="shared" si="29"/>
        <v>42453.560833333337</v>
      </c>
      <c r="U357">
        <f t="shared" si="30"/>
        <v>2016</v>
      </c>
    </row>
    <row r="358" spans="1:22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 t="s">
        <v>8323</v>
      </c>
      <c r="P358" t="s">
        <v>8326</v>
      </c>
      <c r="Q358">
        <f t="shared" si="26"/>
        <v>118</v>
      </c>
      <c r="R358">
        <f t="shared" si="27"/>
        <v>110.35</v>
      </c>
      <c r="S358" s="15">
        <f t="shared" si="28"/>
        <v>41909.969386574077</v>
      </c>
      <c r="T358" s="15">
        <f t="shared" si="29"/>
        <v>41950.011053240742</v>
      </c>
      <c r="U358">
        <f t="shared" si="30"/>
        <v>2014</v>
      </c>
      <c r="V358">
        <f>_xlfn.DAYS(T358,S358)</f>
        <v>41</v>
      </c>
    </row>
    <row r="359" spans="1:22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 t="s">
        <v>8308</v>
      </c>
      <c r="P359" t="s">
        <v>8309</v>
      </c>
      <c r="Q359">
        <f t="shared" si="26"/>
        <v>585</v>
      </c>
      <c r="R359">
        <f t="shared" si="27"/>
        <v>222.99</v>
      </c>
      <c r="S359" s="15">
        <f t="shared" si="28"/>
        <v>41099.966944444444</v>
      </c>
      <c r="T359" s="15">
        <f t="shared" si="29"/>
        <v>41134.125</v>
      </c>
      <c r="U359">
        <f t="shared" si="30"/>
        <v>2012</v>
      </c>
    </row>
    <row r="360" spans="1:22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 t="s">
        <v>8323</v>
      </c>
      <c r="P360" t="s">
        <v>8324</v>
      </c>
      <c r="Q360">
        <f t="shared" si="26"/>
        <v>106</v>
      </c>
      <c r="R360">
        <f t="shared" si="27"/>
        <v>146.44999999999999</v>
      </c>
      <c r="S360" s="15">
        <f t="shared" si="28"/>
        <v>41841.850034722222</v>
      </c>
      <c r="T360" s="15">
        <f t="shared" si="29"/>
        <v>41871.850034722222</v>
      </c>
      <c r="U360">
        <f t="shared" si="30"/>
        <v>2014</v>
      </c>
    </row>
    <row r="361" spans="1:22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 t="s">
        <v>8313</v>
      </c>
      <c r="P361" t="s">
        <v>8314</v>
      </c>
      <c r="Q361">
        <f t="shared" si="26"/>
        <v>125</v>
      </c>
      <c r="R361">
        <f t="shared" si="27"/>
        <v>95.83</v>
      </c>
      <c r="S361" s="15">
        <f t="shared" si="28"/>
        <v>41964.751342592594</v>
      </c>
      <c r="T361" s="15">
        <f t="shared" si="29"/>
        <v>41996</v>
      </c>
      <c r="U361">
        <f t="shared" si="30"/>
        <v>2014</v>
      </c>
    </row>
    <row r="362" spans="1:22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 t="s">
        <v>8313</v>
      </c>
      <c r="P362" t="s">
        <v>8314</v>
      </c>
      <c r="Q362">
        <f t="shared" si="26"/>
        <v>105</v>
      </c>
      <c r="R362">
        <f t="shared" si="27"/>
        <v>61.56</v>
      </c>
      <c r="S362" s="15">
        <f t="shared" si="28"/>
        <v>42741.599664351852</v>
      </c>
      <c r="T362" s="15">
        <f t="shared" si="29"/>
        <v>42772.599664351852</v>
      </c>
      <c r="U362">
        <f t="shared" si="30"/>
        <v>2017</v>
      </c>
    </row>
    <row r="363" spans="1:22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 t="s">
        <v>8323</v>
      </c>
      <c r="P363" t="s">
        <v>8324</v>
      </c>
      <c r="Q363">
        <f t="shared" si="26"/>
        <v>319</v>
      </c>
      <c r="R363">
        <f t="shared" si="27"/>
        <v>131.38</v>
      </c>
      <c r="S363" s="15">
        <f t="shared" si="28"/>
        <v>42534.895625000005</v>
      </c>
      <c r="T363" s="15">
        <f t="shared" si="29"/>
        <v>42564.895625000005</v>
      </c>
      <c r="U363">
        <f t="shared" si="30"/>
        <v>2016</v>
      </c>
    </row>
    <row r="364" spans="1:22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 t="s">
        <v>8308</v>
      </c>
      <c r="P364" t="s">
        <v>8315</v>
      </c>
      <c r="Q364">
        <f t="shared" si="26"/>
        <v>115</v>
      </c>
      <c r="R364">
        <f t="shared" si="27"/>
        <v>80.19</v>
      </c>
      <c r="S364" s="15">
        <f t="shared" si="28"/>
        <v>42218.169293981482</v>
      </c>
      <c r="T364" s="15">
        <f t="shared" si="29"/>
        <v>42246.169293981482</v>
      </c>
      <c r="U364">
        <f t="shared" si="30"/>
        <v>2015</v>
      </c>
    </row>
    <row r="365" spans="1:22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 t="s">
        <v>8316</v>
      </c>
      <c r="P365" t="s">
        <v>8317</v>
      </c>
      <c r="Q365">
        <f t="shared" si="26"/>
        <v>412</v>
      </c>
      <c r="R365">
        <f t="shared" si="27"/>
        <v>44.06</v>
      </c>
      <c r="S365" s="15">
        <f t="shared" si="28"/>
        <v>42633.586122685185</v>
      </c>
      <c r="T365" s="15">
        <f t="shared" si="29"/>
        <v>42668.708333333328</v>
      </c>
      <c r="U365">
        <f t="shared" si="30"/>
        <v>2016</v>
      </c>
    </row>
    <row r="366" spans="1:22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 t="s">
        <v>8308</v>
      </c>
      <c r="P366" t="s">
        <v>8309</v>
      </c>
      <c r="Q366">
        <f t="shared" si="26"/>
        <v>2260300</v>
      </c>
      <c r="R366">
        <f t="shared" si="27"/>
        <v>138.66999999999999</v>
      </c>
      <c r="S366" s="15">
        <f t="shared" si="28"/>
        <v>42626.668888888889</v>
      </c>
      <c r="T366" s="15">
        <f t="shared" si="29"/>
        <v>42656.915972222225</v>
      </c>
      <c r="U366">
        <f t="shared" si="30"/>
        <v>2016</v>
      </c>
    </row>
    <row r="367" spans="1:22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 t="s">
        <v>8321</v>
      </c>
      <c r="P367" t="s">
        <v>8322</v>
      </c>
      <c r="Q367">
        <f t="shared" si="26"/>
        <v>101</v>
      </c>
      <c r="R367">
        <f t="shared" si="27"/>
        <v>216.75</v>
      </c>
      <c r="S367" s="15">
        <f t="shared" si="28"/>
        <v>42178.282372685186</v>
      </c>
      <c r="T367" s="15">
        <f t="shared" si="29"/>
        <v>42208.282372685186</v>
      </c>
      <c r="U367">
        <f t="shared" si="30"/>
        <v>2015</v>
      </c>
    </row>
    <row r="368" spans="1:22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 t="s">
        <v>8321</v>
      </c>
      <c r="P368" t="s">
        <v>8322</v>
      </c>
      <c r="Q368">
        <f t="shared" si="26"/>
        <v>112</v>
      </c>
      <c r="R368">
        <f t="shared" si="27"/>
        <v>58.54</v>
      </c>
      <c r="S368" s="15">
        <f t="shared" si="28"/>
        <v>41980.781793981485</v>
      </c>
      <c r="T368" s="15">
        <f t="shared" si="29"/>
        <v>42010.781793981485</v>
      </c>
      <c r="U368">
        <f t="shared" si="30"/>
        <v>2014</v>
      </c>
    </row>
    <row r="369" spans="1:22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 t="s">
        <v>8327</v>
      </c>
      <c r="P369" t="s">
        <v>8331</v>
      </c>
      <c r="Q369">
        <f t="shared" si="26"/>
        <v>102</v>
      </c>
      <c r="R369">
        <f t="shared" si="27"/>
        <v>140.86000000000001</v>
      </c>
      <c r="S369" s="15">
        <f t="shared" si="28"/>
        <v>41449.585162037038</v>
      </c>
      <c r="T369" s="15">
        <f t="shared" si="29"/>
        <v>41479.585162037038</v>
      </c>
      <c r="U369">
        <f t="shared" si="30"/>
        <v>2013</v>
      </c>
    </row>
    <row r="370" spans="1:22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 t="s">
        <v>8321</v>
      </c>
      <c r="P370" t="s">
        <v>8332</v>
      </c>
      <c r="Q370">
        <f t="shared" si="26"/>
        <v>112</v>
      </c>
      <c r="R370">
        <f t="shared" si="27"/>
        <v>148.97</v>
      </c>
      <c r="S370" s="15">
        <f t="shared" si="28"/>
        <v>41929.164733796293</v>
      </c>
      <c r="T370" s="15">
        <f t="shared" si="29"/>
        <v>41959.206400462965</v>
      </c>
      <c r="U370">
        <f t="shared" si="30"/>
        <v>2014</v>
      </c>
    </row>
    <row r="371" spans="1:22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 t="s">
        <v>8313</v>
      </c>
      <c r="P371" t="s">
        <v>8314</v>
      </c>
      <c r="Q371">
        <f t="shared" si="26"/>
        <v>101</v>
      </c>
      <c r="R371">
        <f t="shared" si="27"/>
        <v>67.84</v>
      </c>
      <c r="S371" s="15">
        <f t="shared" si="28"/>
        <v>42426.542592592596</v>
      </c>
      <c r="T371" s="15">
        <f t="shared" si="29"/>
        <v>42454.916666666672</v>
      </c>
      <c r="U371">
        <f t="shared" si="30"/>
        <v>2016</v>
      </c>
    </row>
    <row r="372" spans="1:22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 t="s">
        <v>8313</v>
      </c>
      <c r="P372" t="s">
        <v>8314</v>
      </c>
      <c r="Q372">
        <f t="shared" si="26"/>
        <v>148</v>
      </c>
      <c r="R372">
        <f t="shared" si="27"/>
        <v>207.62</v>
      </c>
      <c r="S372" s="15">
        <f t="shared" si="28"/>
        <v>42668.176701388889</v>
      </c>
      <c r="T372" s="15">
        <f t="shared" si="29"/>
        <v>42698.083333333328</v>
      </c>
      <c r="U372">
        <f t="shared" si="30"/>
        <v>2016</v>
      </c>
    </row>
    <row r="373" spans="1:22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 t="s">
        <v>8313</v>
      </c>
      <c r="P373" t="s">
        <v>8314</v>
      </c>
      <c r="Q373">
        <f t="shared" si="26"/>
        <v>112</v>
      </c>
      <c r="R373">
        <f t="shared" si="27"/>
        <v>116.21</v>
      </c>
      <c r="S373" s="15">
        <f t="shared" si="28"/>
        <v>42654.177187499998</v>
      </c>
      <c r="T373" s="15">
        <f t="shared" si="29"/>
        <v>42684.218854166669</v>
      </c>
      <c r="U373">
        <f t="shared" si="30"/>
        <v>2016</v>
      </c>
    </row>
    <row r="374" spans="1:22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 t="s">
        <v>8308</v>
      </c>
      <c r="P374" t="s">
        <v>8340</v>
      </c>
      <c r="Q374">
        <f t="shared" si="26"/>
        <v>63</v>
      </c>
      <c r="R374">
        <f t="shared" si="27"/>
        <v>128.62</v>
      </c>
      <c r="S374" s="15">
        <f t="shared" si="28"/>
        <v>42529.632754629631</v>
      </c>
      <c r="T374" s="15">
        <f t="shared" si="29"/>
        <v>42556.207638888889</v>
      </c>
      <c r="U374">
        <f t="shared" si="30"/>
        <v>2016</v>
      </c>
    </row>
    <row r="375" spans="1:22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 t="s">
        <v>8316</v>
      </c>
      <c r="P375" t="s">
        <v>8317</v>
      </c>
      <c r="Q375">
        <f t="shared" si="26"/>
        <v>110</v>
      </c>
      <c r="R375">
        <f t="shared" si="27"/>
        <v>55.96</v>
      </c>
      <c r="S375" s="15">
        <f t="shared" si="28"/>
        <v>42583.615081018521</v>
      </c>
      <c r="T375" s="15">
        <f t="shared" si="29"/>
        <v>42620.083333333328</v>
      </c>
      <c r="U375">
        <f t="shared" si="30"/>
        <v>2016</v>
      </c>
    </row>
    <row r="376" spans="1:22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 t="s">
        <v>8323</v>
      </c>
      <c r="P376" t="s">
        <v>8326</v>
      </c>
      <c r="Q376">
        <f t="shared" si="26"/>
        <v>110</v>
      </c>
      <c r="R376">
        <f t="shared" si="27"/>
        <v>92.04</v>
      </c>
      <c r="S376" s="15">
        <f t="shared" si="28"/>
        <v>42461.747199074074</v>
      </c>
      <c r="T376" s="15">
        <f t="shared" si="29"/>
        <v>42491.747199074074</v>
      </c>
      <c r="U376">
        <f t="shared" si="30"/>
        <v>2016</v>
      </c>
      <c r="V376">
        <f t="shared" ref="V376:V377" si="31">_xlfn.DAYS(T376,S376)</f>
        <v>30</v>
      </c>
    </row>
    <row r="377" spans="1:22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 t="s">
        <v>8323</v>
      </c>
      <c r="P377" t="s">
        <v>8326</v>
      </c>
      <c r="Q377">
        <f t="shared" si="26"/>
        <v>104</v>
      </c>
      <c r="R377">
        <f t="shared" si="27"/>
        <v>81.13</v>
      </c>
      <c r="S377" s="15">
        <f t="shared" si="28"/>
        <v>42135.60020833333</v>
      </c>
      <c r="T377" s="15">
        <f t="shared" si="29"/>
        <v>42167.083333333328</v>
      </c>
      <c r="U377">
        <f t="shared" si="30"/>
        <v>2015</v>
      </c>
      <c r="V377">
        <f t="shared" si="31"/>
        <v>32</v>
      </c>
    </row>
    <row r="378" spans="1:22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 t="s">
        <v>8327</v>
      </c>
      <c r="P378" t="s">
        <v>8331</v>
      </c>
      <c r="Q378">
        <f t="shared" si="26"/>
        <v>122</v>
      </c>
      <c r="R378">
        <f t="shared" si="27"/>
        <v>64.37</v>
      </c>
      <c r="S378" s="15">
        <f t="shared" si="28"/>
        <v>42745.600243055553</v>
      </c>
      <c r="T378" s="15">
        <f t="shared" si="29"/>
        <v>42776.208333333328</v>
      </c>
      <c r="U378">
        <f t="shared" si="30"/>
        <v>2017</v>
      </c>
    </row>
    <row r="379" spans="1:22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 t="s">
        <v>8308</v>
      </c>
      <c r="P379" t="s">
        <v>8315</v>
      </c>
      <c r="Q379">
        <f t="shared" si="26"/>
        <v>146</v>
      </c>
      <c r="R379">
        <f t="shared" si="27"/>
        <v>47.06</v>
      </c>
      <c r="S379" s="15">
        <f t="shared" si="28"/>
        <v>42115.74754629629</v>
      </c>
      <c r="T379" s="15">
        <f t="shared" si="29"/>
        <v>42145.74754629629</v>
      </c>
      <c r="U379">
        <f t="shared" si="30"/>
        <v>2015</v>
      </c>
    </row>
    <row r="380" spans="1:22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 t="s">
        <v>8313</v>
      </c>
      <c r="P380" t="s">
        <v>8314</v>
      </c>
      <c r="Q380">
        <f t="shared" si="26"/>
        <v>104</v>
      </c>
      <c r="R380">
        <f t="shared" si="27"/>
        <v>79.97</v>
      </c>
      <c r="S380" s="15">
        <f t="shared" si="28"/>
        <v>42409.776076388895</v>
      </c>
      <c r="T380" s="15">
        <f t="shared" si="29"/>
        <v>42469.734409722223</v>
      </c>
      <c r="U380">
        <f t="shared" si="30"/>
        <v>2016</v>
      </c>
    </row>
    <row r="381" spans="1:22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 t="s">
        <v>8323</v>
      </c>
      <c r="P381" t="s">
        <v>8324</v>
      </c>
      <c r="Q381">
        <f t="shared" si="26"/>
        <v>109</v>
      </c>
      <c r="R381">
        <f t="shared" si="27"/>
        <v>92.13</v>
      </c>
      <c r="S381" s="15">
        <f t="shared" si="28"/>
        <v>41610.794421296298</v>
      </c>
      <c r="T381" s="15">
        <f t="shared" si="29"/>
        <v>41637.332638888889</v>
      </c>
      <c r="U381">
        <f t="shared" si="30"/>
        <v>2013</v>
      </c>
    </row>
    <row r="382" spans="1:22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 t="s">
        <v>8327</v>
      </c>
      <c r="P382" t="s">
        <v>8328</v>
      </c>
      <c r="Q382">
        <f t="shared" si="26"/>
        <v>120</v>
      </c>
      <c r="R382">
        <f t="shared" si="27"/>
        <v>88.15</v>
      </c>
      <c r="S382" s="15">
        <f t="shared" si="28"/>
        <v>40555.322662037033</v>
      </c>
      <c r="T382" s="15">
        <f t="shared" si="29"/>
        <v>40603.833333333336</v>
      </c>
      <c r="U382">
        <f t="shared" si="30"/>
        <v>2011</v>
      </c>
    </row>
    <row r="383" spans="1:22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 t="s">
        <v>8321</v>
      </c>
      <c r="P383" t="s">
        <v>8322</v>
      </c>
      <c r="Q383">
        <f t="shared" si="26"/>
        <v>108</v>
      </c>
      <c r="R383">
        <f t="shared" si="27"/>
        <v>65.3</v>
      </c>
      <c r="S383" s="15">
        <f t="shared" si="28"/>
        <v>41193.032013888893</v>
      </c>
      <c r="T383" s="15">
        <f t="shared" si="29"/>
        <v>41223.073680555557</v>
      </c>
      <c r="U383">
        <f t="shared" si="30"/>
        <v>2012</v>
      </c>
    </row>
    <row r="384" spans="1:22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 t="s">
        <v>8313</v>
      </c>
      <c r="P384" t="s">
        <v>8314</v>
      </c>
      <c r="Q384">
        <f t="shared" si="26"/>
        <v>124</v>
      </c>
      <c r="R384">
        <f t="shared" si="27"/>
        <v>110.39</v>
      </c>
      <c r="S384" s="15">
        <f t="shared" si="28"/>
        <v>42751.533391203702</v>
      </c>
      <c r="T384" s="15">
        <f t="shared" si="29"/>
        <v>42780.957638888889</v>
      </c>
      <c r="U384">
        <f t="shared" si="30"/>
        <v>2017</v>
      </c>
    </row>
    <row r="385" spans="1:22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 t="s">
        <v>8313</v>
      </c>
      <c r="P385" t="s">
        <v>8314</v>
      </c>
      <c r="Q385">
        <f t="shared" si="26"/>
        <v>180</v>
      </c>
      <c r="R385">
        <f t="shared" si="27"/>
        <v>96.38</v>
      </c>
      <c r="S385" s="15">
        <f t="shared" si="28"/>
        <v>42552.315127314811</v>
      </c>
      <c r="T385" s="15">
        <f t="shared" si="29"/>
        <v>42588.75</v>
      </c>
      <c r="U385">
        <f t="shared" si="30"/>
        <v>2016</v>
      </c>
    </row>
    <row r="386" spans="1:22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 t="s">
        <v>8323</v>
      </c>
      <c r="P386" t="s">
        <v>8326</v>
      </c>
      <c r="Q386">
        <f t="shared" si="26"/>
        <v>108</v>
      </c>
      <c r="R386">
        <f t="shared" si="27"/>
        <v>106.8</v>
      </c>
      <c r="S386" s="15">
        <f t="shared" si="28"/>
        <v>41933.291643518518</v>
      </c>
      <c r="T386" s="15">
        <f t="shared" si="29"/>
        <v>41963.333310185189</v>
      </c>
      <c r="U386">
        <f t="shared" si="30"/>
        <v>2014</v>
      </c>
      <c r="V386">
        <f>_xlfn.DAYS(T386,S386)</f>
        <v>30</v>
      </c>
    </row>
    <row r="387" spans="1:22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 t="s">
        <v>8321</v>
      </c>
      <c r="P387" t="s">
        <v>8322</v>
      </c>
      <c r="Q387">
        <f t="shared" ref="Q387:Q450" si="32">ROUND(E387/D387*100,0)</f>
        <v>107</v>
      </c>
      <c r="R387">
        <f t="shared" ref="R387:R450" si="33">IFERROR(ROUND(E387/L387,2),0)</f>
        <v>97.64</v>
      </c>
      <c r="S387" s="15">
        <f t="shared" ref="S387:S450" si="34">(((J387/60)/60)/24)+DATE(1970,1,1)</f>
        <v>41017.885462962964</v>
      </c>
      <c r="T387" s="15">
        <f t="shared" ref="T387:T450" si="35">(((I387/60)/60)/24)+DATE(1970,1,1)</f>
        <v>41067.621527777781</v>
      </c>
      <c r="U387">
        <f t="shared" ref="U387:U450" si="36">YEAR(S387)</f>
        <v>2012</v>
      </c>
    </row>
    <row r="388" spans="1:22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 t="s">
        <v>8321</v>
      </c>
      <c r="P388" t="s">
        <v>8322</v>
      </c>
      <c r="Q388">
        <f t="shared" si="32"/>
        <v>119</v>
      </c>
      <c r="R388">
        <f t="shared" si="33"/>
        <v>89.96</v>
      </c>
      <c r="S388" s="15">
        <f t="shared" si="34"/>
        <v>41134.751550925925</v>
      </c>
      <c r="T388" s="15">
        <f t="shared" si="35"/>
        <v>41155.751550925925</v>
      </c>
      <c r="U388">
        <f t="shared" si="36"/>
        <v>2012</v>
      </c>
    </row>
    <row r="389" spans="1:22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 t="s">
        <v>8308</v>
      </c>
      <c r="P389" t="s">
        <v>8318</v>
      </c>
      <c r="Q389">
        <f t="shared" si="32"/>
        <v>43</v>
      </c>
      <c r="R389">
        <f t="shared" si="33"/>
        <v>215.96</v>
      </c>
      <c r="S389" s="15">
        <f t="shared" si="34"/>
        <v>42514.671099537038</v>
      </c>
      <c r="T389" s="15">
        <f t="shared" si="35"/>
        <v>42544.671099537038</v>
      </c>
      <c r="U389">
        <f t="shared" si="36"/>
        <v>2016</v>
      </c>
    </row>
    <row r="390" spans="1:22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 t="s">
        <v>8321</v>
      </c>
      <c r="P390" t="s">
        <v>8322</v>
      </c>
      <c r="Q390">
        <f t="shared" si="32"/>
        <v>107</v>
      </c>
      <c r="R390">
        <f t="shared" si="33"/>
        <v>224.85</v>
      </c>
      <c r="S390" s="15">
        <f t="shared" si="34"/>
        <v>42687.875775462962</v>
      </c>
      <c r="T390" s="15">
        <f t="shared" si="35"/>
        <v>42718.5</v>
      </c>
      <c r="U390">
        <f t="shared" si="36"/>
        <v>2016</v>
      </c>
    </row>
    <row r="391" spans="1:22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 t="s">
        <v>8308</v>
      </c>
      <c r="P391" t="s">
        <v>8340</v>
      </c>
      <c r="Q391">
        <f t="shared" si="32"/>
        <v>107</v>
      </c>
      <c r="R391">
        <f t="shared" si="33"/>
        <v>267</v>
      </c>
      <c r="S391" s="15">
        <f t="shared" si="34"/>
        <v>42207.746678240743</v>
      </c>
      <c r="T391" s="15">
        <f t="shared" si="35"/>
        <v>42237.746678240743</v>
      </c>
      <c r="U391">
        <f t="shared" si="36"/>
        <v>2015</v>
      </c>
    </row>
    <row r="392" spans="1:22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 t="s">
        <v>8321</v>
      </c>
      <c r="P392" t="s">
        <v>8322</v>
      </c>
      <c r="Q392">
        <f t="shared" si="32"/>
        <v>107</v>
      </c>
      <c r="R392">
        <f t="shared" si="33"/>
        <v>134.91</v>
      </c>
      <c r="S392" s="15">
        <f t="shared" si="34"/>
        <v>42331.551307870366</v>
      </c>
      <c r="T392" s="15">
        <f t="shared" si="35"/>
        <v>42360.958333333328</v>
      </c>
      <c r="U392">
        <f t="shared" si="36"/>
        <v>2015</v>
      </c>
    </row>
    <row r="393" spans="1:22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 t="s">
        <v>8308</v>
      </c>
      <c r="P393" t="s">
        <v>8310</v>
      </c>
      <c r="Q393">
        <f t="shared" si="32"/>
        <v>47</v>
      </c>
      <c r="R393">
        <f t="shared" si="33"/>
        <v>53.25</v>
      </c>
      <c r="S393" s="15">
        <f t="shared" si="34"/>
        <v>42009.973946759259</v>
      </c>
      <c r="T393" s="15">
        <f t="shared" si="35"/>
        <v>42039.973946759259</v>
      </c>
      <c r="U393">
        <f t="shared" si="36"/>
        <v>2015</v>
      </c>
    </row>
    <row r="394" spans="1:22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 t="s">
        <v>8313</v>
      </c>
      <c r="P394" t="s">
        <v>8314</v>
      </c>
      <c r="Q394">
        <f t="shared" si="32"/>
        <v>65</v>
      </c>
      <c r="R394">
        <f t="shared" si="33"/>
        <v>170.63</v>
      </c>
      <c r="S394" s="15">
        <f t="shared" si="34"/>
        <v>41891.976388888892</v>
      </c>
      <c r="T394" s="15">
        <f t="shared" si="35"/>
        <v>41936.976388888892</v>
      </c>
      <c r="U394">
        <f t="shared" si="36"/>
        <v>2014</v>
      </c>
    </row>
    <row r="395" spans="1:22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 t="s">
        <v>8316</v>
      </c>
      <c r="P395" t="s">
        <v>8334</v>
      </c>
      <c r="Q395">
        <f t="shared" si="32"/>
        <v>28</v>
      </c>
      <c r="R395">
        <f t="shared" si="33"/>
        <v>370.95</v>
      </c>
      <c r="S395" s="15">
        <f t="shared" si="34"/>
        <v>42694.98128472222</v>
      </c>
      <c r="T395" s="15">
        <f t="shared" si="35"/>
        <v>42727.332638888889</v>
      </c>
      <c r="U395">
        <f t="shared" si="36"/>
        <v>2016</v>
      </c>
    </row>
    <row r="396" spans="1:22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 t="s">
        <v>8308</v>
      </c>
      <c r="P396" t="s">
        <v>8340</v>
      </c>
      <c r="Q396">
        <f t="shared" si="32"/>
        <v>105</v>
      </c>
      <c r="R396">
        <f t="shared" si="33"/>
        <v>373.56</v>
      </c>
      <c r="S396" s="15">
        <f t="shared" si="34"/>
        <v>42222.622766203705</v>
      </c>
      <c r="T396" s="15">
        <f t="shared" si="35"/>
        <v>42251.625</v>
      </c>
      <c r="U396">
        <f t="shared" si="36"/>
        <v>2015</v>
      </c>
    </row>
    <row r="397" spans="1:22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 t="s">
        <v>8308</v>
      </c>
      <c r="P397" t="s">
        <v>8315</v>
      </c>
      <c r="Q397">
        <f t="shared" si="32"/>
        <v>104</v>
      </c>
      <c r="R397">
        <f t="shared" si="33"/>
        <v>64.930000000000007</v>
      </c>
      <c r="S397" s="15">
        <f t="shared" si="34"/>
        <v>40998.051192129627</v>
      </c>
      <c r="T397" s="15">
        <f t="shared" si="35"/>
        <v>41028.051192129627</v>
      </c>
      <c r="U397">
        <f t="shared" si="36"/>
        <v>2012</v>
      </c>
    </row>
    <row r="398" spans="1:22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 t="s">
        <v>8321</v>
      </c>
      <c r="P398" t="s">
        <v>8322</v>
      </c>
      <c r="Q398">
        <f t="shared" si="32"/>
        <v>104</v>
      </c>
      <c r="R398">
        <f t="shared" si="33"/>
        <v>138.80000000000001</v>
      </c>
      <c r="S398" s="15">
        <f t="shared" si="34"/>
        <v>40868.219814814816</v>
      </c>
      <c r="T398" s="15">
        <f t="shared" si="35"/>
        <v>40909.332638888889</v>
      </c>
      <c r="U398">
        <f t="shared" si="36"/>
        <v>2011</v>
      </c>
    </row>
    <row r="399" spans="1:22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 t="s">
        <v>8327</v>
      </c>
      <c r="P399" t="s">
        <v>8341</v>
      </c>
      <c r="Q399">
        <f t="shared" si="32"/>
        <v>104</v>
      </c>
      <c r="R399">
        <f t="shared" si="33"/>
        <v>266.08999999999997</v>
      </c>
      <c r="S399" s="15">
        <f t="shared" si="34"/>
        <v>41943.791030092594</v>
      </c>
      <c r="T399" s="15">
        <f t="shared" si="35"/>
        <v>41974.832696759258</v>
      </c>
      <c r="U399">
        <f t="shared" si="36"/>
        <v>2014</v>
      </c>
    </row>
    <row r="400" spans="1:22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 t="s">
        <v>8327</v>
      </c>
      <c r="P400" t="s">
        <v>8331</v>
      </c>
      <c r="Q400">
        <f t="shared" si="32"/>
        <v>138</v>
      </c>
      <c r="R400">
        <f t="shared" si="33"/>
        <v>98.99</v>
      </c>
      <c r="S400" s="15">
        <f t="shared" si="34"/>
        <v>41228.650196759263</v>
      </c>
      <c r="T400" s="15">
        <f t="shared" si="35"/>
        <v>41258.650196759263</v>
      </c>
      <c r="U400">
        <f t="shared" si="36"/>
        <v>2012</v>
      </c>
    </row>
    <row r="401" spans="1:22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 t="s">
        <v>8316</v>
      </c>
      <c r="P401" t="s">
        <v>8317</v>
      </c>
      <c r="Q401">
        <f t="shared" si="32"/>
        <v>106</v>
      </c>
      <c r="R401">
        <f t="shared" si="33"/>
        <v>206.31</v>
      </c>
      <c r="S401" s="15">
        <f t="shared" si="34"/>
        <v>42152.640833333338</v>
      </c>
      <c r="T401" s="15">
        <f t="shared" si="35"/>
        <v>42182.640833333338</v>
      </c>
      <c r="U401">
        <f t="shared" si="36"/>
        <v>2015</v>
      </c>
    </row>
    <row r="402" spans="1:22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 t="s">
        <v>8321</v>
      </c>
      <c r="P402" t="s">
        <v>8322</v>
      </c>
      <c r="Q402">
        <f t="shared" si="32"/>
        <v>114</v>
      </c>
      <c r="R402">
        <f t="shared" si="33"/>
        <v>101.83</v>
      </c>
      <c r="S402" s="15">
        <f t="shared" si="34"/>
        <v>40675.71</v>
      </c>
      <c r="T402" s="15">
        <f t="shared" si="35"/>
        <v>40695.207638888889</v>
      </c>
      <c r="U402">
        <f t="shared" si="36"/>
        <v>2011</v>
      </c>
    </row>
    <row r="403" spans="1:22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 t="s">
        <v>8308</v>
      </c>
      <c r="P403" t="s">
        <v>8310</v>
      </c>
      <c r="Q403">
        <f t="shared" si="32"/>
        <v>82</v>
      </c>
      <c r="R403">
        <f t="shared" si="33"/>
        <v>216.34</v>
      </c>
      <c r="S403" s="15">
        <f t="shared" si="34"/>
        <v>42388.708645833336</v>
      </c>
      <c r="T403" s="15">
        <f t="shared" si="35"/>
        <v>42418.708645833336</v>
      </c>
      <c r="U403">
        <f t="shared" si="36"/>
        <v>2016</v>
      </c>
    </row>
    <row r="404" spans="1:22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 t="s">
        <v>8313</v>
      </c>
      <c r="P404" t="s">
        <v>8314</v>
      </c>
      <c r="Q404">
        <f t="shared" si="32"/>
        <v>111</v>
      </c>
      <c r="R404">
        <f t="shared" si="33"/>
        <v>97.11</v>
      </c>
      <c r="S404" s="15">
        <f t="shared" si="34"/>
        <v>41786.614363425928</v>
      </c>
      <c r="T404" s="15">
        <f t="shared" si="35"/>
        <v>41817.614363425928</v>
      </c>
      <c r="U404">
        <f t="shared" si="36"/>
        <v>2014</v>
      </c>
    </row>
    <row r="405" spans="1:22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 t="s">
        <v>8316</v>
      </c>
      <c r="P405" t="s">
        <v>8317</v>
      </c>
      <c r="Q405">
        <f t="shared" si="32"/>
        <v>157</v>
      </c>
      <c r="R405">
        <f t="shared" si="33"/>
        <v>67.97</v>
      </c>
      <c r="S405" s="15">
        <f t="shared" si="34"/>
        <v>41561.807349537034</v>
      </c>
      <c r="T405" s="15">
        <f t="shared" si="35"/>
        <v>41591.849016203705</v>
      </c>
      <c r="U405">
        <f t="shared" si="36"/>
        <v>2013</v>
      </c>
    </row>
    <row r="406" spans="1:22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 t="s">
        <v>8327</v>
      </c>
      <c r="P406" t="s">
        <v>8331</v>
      </c>
      <c r="Q406">
        <f t="shared" si="32"/>
        <v>109</v>
      </c>
      <c r="R406">
        <f t="shared" si="33"/>
        <v>99.16</v>
      </c>
      <c r="S406" s="15">
        <f t="shared" si="34"/>
        <v>42445.823055555549</v>
      </c>
      <c r="T406" s="15">
        <f t="shared" si="35"/>
        <v>42476</v>
      </c>
      <c r="U406">
        <f t="shared" si="36"/>
        <v>2016</v>
      </c>
    </row>
    <row r="407" spans="1:22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 t="s">
        <v>8313</v>
      </c>
      <c r="P407" t="s">
        <v>8314</v>
      </c>
      <c r="Q407">
        <f t="shared" si="32"/>
        <v>146</v>
      </c>
      <c r="R407">
        <f t="shared" si="33"/>
        <v>91.88</v>
      </c>
      <c r="S407" s="15">
        <f t="shared" si="34"/>
        <v>42247.616400462968</v>
      </c>
      <c r="T407" s="15">
        <f t="shared" si="35"/>
        <v>42279.960416666669</v>
      </c>
      <c r="U407">
        <f t="shared" si="36"/>
        <v>2015</v>
      </c>
    </row>
    <row r="408" spans="1:22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 t="s">
        <v>8323</v>
      </c>
      <c r="P408" t="s">
        <v>8326</v>
      </c>
      <c r="Q408">
        <f t="shared" si="32"/>
        <v>102</v>
      </c>
      <c r="R408">
        <f t="shared" si="33"/>
        <v>177.09</v>
      </c>
      <c r="S408" s="15">
        <f t="shared" si="34"/>
        <v>42602.576712962968</v>
      </c>
      <c r="T408" s="15">
        <f t="shared" si="35"/>
        <v>42621.15625</v>
      </c>
      <c r="U408">
        <f t="shared" si="36"/>
        <v>2016</v>
      </c>
      <c r="V408">
        <f>_xlfn.DAYS(T408,S408)</f>
        <v>19</v>
      </c>
    </row>
    <row r="409" spans="1:22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 t="s">
        <v>8327</v>
      </c>
      <c r="P409" t="s">
        <v>8341</v>
      </c>
      <c r="Q409">
        <f t="shared" si="32"/>
        <v>113</v>
      </c>
      <c r="R409">
        <f t="shared" si="33"/>
        <v>109.96</v>
      </c>
      <c r="S409" s="15">
        <f t="shared" si="34"/>
        <v>41298.509965277779</v>
      </c>
      <c r="T409" s="15">
        <f t="shared" si="35"/>
        <v>41329.207638888889</v>
      </c>
      <c r="U409">
        <f t="shared" si="36"/>
        <v>2013</v>
      </c>
    </row>
    <row r="410" spans="1:22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 t="s">
        <v>8311</v>
      </c>
      <c r="P410" t="s">
        <v>8333</v>
      </c>
      <c r="Q410">
        <f t="shared" si="32"/>
        <v>101</v>
      </c>
      <c r="R410">
        <f t="shared" si="33"/>
        <v>168.78</v>
      </c>
      <c r="S410" s="15">
        <f t="shared" si="34"/>
        <v>42382.74009259259</v>
      </c>
      <c r="T410" s="15">
        <f t="shared" si="35"/>
        <v>42412.74009259259</v>
      </c>
      <c r="U410">
        <f t="shared" si="36"/>
        <v>2016</v>
      </c>
    </row>
    <row r="411" spans="1:22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 t="s">
        <v>8321</v>
      </c>
      <c r="P411" t="s">
        <v>8332</v>
      </c>
      <c r="Q411">
        <f t="shared" si="32"/>
        <v>109</v>
      </c>
      <c r="R411">
        <f t="shared" si="33"/>
        <v>199.9</v>
      </c>
      <c r="S411" s="15">
        <f t="shared" si="34"/>
        <v>41878.627187500002</v>
      </c>
      <c r="T411" s="15">
        <f t="shared" si="35"/>
        <v>41908.627187500002</v>
      </c>
      <c r="U411">
        <f t="shared" si="36"/>
        <v>2014</v>
      </c>
    </row>
    <row r="412" spans="1:22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 t="s">
        <v>8321</v>
      </c>
      <c r="P412" t="s">
        <v>8322</v>
      </c>
      <c r="Q412">
        <f t="shared" si="32"/>
        <v>101</v>
      </c>
      <c r="R412">
        <f t="shared" si="33"/>
        <v>141.75</v>
      </c>
      <c r="S412" s="15">
        <f t="shared" si="34"/>
        <v>42089.72802083334</v>
      </c>
      <c r="T412" s="15">
        <f t="shared" si="35"/>
        <v>42125.165972222225</v>
      </c>
      <c r="U412">
        <f t="shared" si="36"/>
        <v>2015</v>
      </c>
    </row>
    <row r="413" spans="1:22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 t="s">
        <v>8321</v>
      </c>
      <c r="P413" t="s">
        <v>8322</v>
      </c>
      <c r="Q413">
        <f t="shared" si="32"/>
        <v>101</v>
      </c>
      <c r="R413">
        <f t="shared" si="33"/>
        <v>104.26</v>
      </c>
      <c r="S413" s="15">
        <f t="shared" si="34"/>
        <v>40865.042256944449</v>
      </c>
      <c r="T413" s="15">
        <f t="shared" si="35"/>
        <v>40895.040972222225</v>
      </c>
      <c r="U413">
        <f t="shared" si="36"/>
        <v>2011</v>
      </c>
    </row>
    <row r="414" spans="1:22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 t="s">
        <v>8323</v>
      </c>
      <c r="P414" t="s">
        <v>8326</v>
      </c>
      <c r="Q414">
        <f t="shared" si="32"/>
        <v>101</v>
      </c>
      <c r="R414">
        <f t="shared" si="33"/>
        <v>182.91</v>
      </c>
      <c r="S414" s="15">
        <f t="shared" si="34"/>
        <v>42702.917048611111</v>
      </c>
      <c r="T414" s="15">
        <f t="shared" si="35"/>
        <v>42732.917048611111</v>
      </c>
      <c r="U414">
        <f t="shared" si="36"/>
        <v>2016</v>
      </c>
      <c r="V414">
        <f>_xlfn.DAYS(T414,S414)</f>
        <v>30</v>
      </c>
    </row>
    <row r="415" spans="1:22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 t="s">
        <v>8311</v>
      </c>
      <c r="P415" t="s">
        <v>8333</v>
      </c>
      <c r="Q415">
        <f t="shared" si="32"/>
        <v>100</v>
      </c>
      <c r="R415">
        <f t="shared" si="33"/>
        <v>143.36000000000001</v>
      </c>
      <c r="S415" s="15">
        <f t="shared" si="34"/>
        <v>42321.626296296294</v>
      </c>
      <c r="T415" s="15">
        <f t="shared" si="35"/>
        <v>42351.626296296294</v>
      </c>
      <c r="U415">
        <f t="shared" si="36"/>
        <v>2015</v>
      </c>
    </row>
    <row r="416" spans="1:22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 t="s">
        <v>8327</v>
      </c>
      <c r="P416" t="s">
        <v>8331</v>
      </c>
      <c r="Q416">
        <f t="shared" si="32"/>
        <v>100</v>
      </c>
      <c r="R416">
        <f t="shared" si="33"/>
        <v>417.33</v>
      </c>
      <c r="S416" s="15">
        <f t="shared" si="34"/>
        <v>41736.899652777778</v>
      </c>
      <c r="T416" s="15">
        <f t="shared" si="35"/>
        <v>41768.916666666664</v>
      </c>
      <c r="U416">
        <f t="shared" si="36"/>
        <v>2014</v>
      </c>
    </row>
    <row r="417" spans="1:22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 t="s">
        <v>8321</v>
      </c>
      <c r="P417" t="s">
        <v>8332</v>
      </c>
      <c r="Q417">
        <f t="shared" si="32"/>
        <v>100</v>
      </c>
      <c r="R417">
        <f t="shared" si="33"/>
        <v>606.82000000000005</v>
      </c>
      <c r="S417" s="15">
        <f t="shared" si="34"/>
        <v>42230.23583333334</v>
      </c>
      <c r="T417" s="15">
        <f t="shared" si="35"/>
        <v>42261.875</v>
      </c>
      <c r="U417">
        <f t="shared" si="36"/>
        <v>2015</v>
      </c>
    </row>
    <row r="418" spans="1:22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 t="s">
        <v>8323</v>
      </c>
      <c r="P418" t="s">
        <v>8326</v>
      </c>
      <c r="Q418">
        <f t="shared" si="32"/>
        <v>100</v>
      </c>
      <c r="R418">
        <f t="shared" si="33"/>
        <v>168.25</v>
      </c>
      <c r="S418" s="15">
        <f t="shared" si="34"/>
        <v>42050.983182870375</v>
      </c>
      <c r="T418" s="15">
        <f t="shared" si="35"/>
        <v>42085.941516203704</v>
      </c>
      <c r="U418">
        <f t="shared" si="36"/>
        <v>2015</v>
      </c>
      <c r="V418">
        <f>_xlfn.DAYS(T418,S418)</f>
        <v>35</v>
      </c>
    </row>
    <row r="419" spans="1:22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 t="s">
        <v>8316</v>
      </c>
      <c r="P419" t="s">
        <v>8317</v>
      </c>
      <c r="Q419">
        <f t="shared" si="32"/>
        <v>153</v>
      </c>
      <c r="R419">
        <f t="shared" si="33"/>
        <v>135.59</v>
      </c>
      <c r="S419" s="15">
        <f t="shared" si="34"/>
        <v>42062.022118055553</v>
      </c>
      <c r="T419" s="15">
        <f t="shared" si="35"/>
        <v>42091.980451388896</v>
      </c>
      <c r="U419">
        <f t="shared" si="36"/>
        <v>2015</v>
      </c>
    </row>
    <row r="420" spans="1:22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 t="s">
        <v>8321</v>
      </c>
      <c r="P420" t="s">
        <v>8332</v>
      </c>
      <c r="Q420">
        <f t="shared" si="32"/>
        <v>142</v>
      </c>
      <c r="R420">
        <f t="shared" si="33"/>
        <v>117.51</v>
      </c>
      <c r="S420" s="15">
        <f t="shared" si="34"/>
        <v>41971.639189814814</v>
      </c>
      <c r="T420" s="15">
        <f t="shared" si="35"/>
        <v>42001.639189814814</v>
      </c>
      <c r="U420">
        <f t="shared" si="36"/>
        <v>2014</v>
      </c>
    </row>
    <row r="421" spans="1:22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 t="s">
        <v>8308</v>
      </c>
      <c r="P421" t="s">
        <v>8310</v>
      </c>
      <c r="Q421">
        <f t="shared" si="32"/>
        <v>2</v>
      </c>
      <c r="R421">
        <f t="shared" si="33"/>
        <v>3304</v>
      </c>
      <c r="S421" s="15">
        <f t="shared" si="34"/>
        <v>42749.059722222228</v>
      </c>
      <c r="T421" s="15">
        <f t="shared" si="35"/>
        <v>42809.018055555556</v>
      </c>
      <c r="U421">
        <f t="shared" si="36"/>
        <v>2017</v>
      </c>
    </row>
    <row r="422" spans="1:22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 t="s">
        <v>8316</v>
      </c>
      <c r="P422" t="s">
        <v>8334</v>
      </c>
      <c r="Q422">
        <f t="shared" si="32"/>
        <v>7</v>
      </c>
      <c r="R422">
        <f t="shared" si="33"/>
        <v>63.57</v>
      </c>
      <c r="S422" s="15">
        <f t="shared" si="34"/>
        <v>41264.853865740741</v>
      </c>
      <c r="T422" s="15">
        <f t="shared" si="35"/>
        <v>41309.853865740741</v>
      </c>
      <c r="U422">
        <f t="shared" si="36"/>
        <v>2012</v>
      </c>
    </row>
    <row r="423" spans="1:22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 t="s">
        <v>8308</v>
      </c>
      <c r="P423" t="s">
        <v>8310</v>
      </c>
      <c r="Q423">
        <f t="shared" si="32"/>
        <v>40</v>
      </c>
      <c r="R423">
        <f t="shared" si="33"/>
        <v>99.86</v>
      </c>
      <c r="S423" s="15">
        <f t="shared" si="34"/>
        <v>42662.613564814819</v>
      </c>
      <c r="T423" s="15">
        <f t="shared" si="35"/>
        <v>42692.655231481483</v>
      </c>
      <c r="U423">
        <f t="shared" si="36"/>
        <v>2016</v>
      </c>
    </row>
    <row r="424" spans="1:22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 t="s">
        <v>8313</v>
      </c>
      <c r="P424" t="s">
        <v>8314</v>
      </c>
      <c r="Q424">
        <f t="shared" si="32"/>
        <v>559</v>
      </c>
      <c r="R424">
        <f t="shared" si="33"/>
        <v>58.38</v>
      </c>
      <c r="S424" s="15">
        <f t="shared" si="34"/>
        <v>42741.684479166666</v>
      </c>
      <c r="T424" s="15">
        <f t="shared" si="35"/>
        <v>42771.684479166666</v>
      </c>
      <c r="U424">
        <f t="shared" si="36"/>
        <v>2017</v>
      </c>
    </row>
    <row r="425" spans="1:22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 t="s">
        <v>8316</v>
      </c>
      <c r="P425" t="s">
        <v>8317</v>
      </c>
      <c r="Q425">
        <f t="shared" si="32"/>
        <v>108</v>
      </c>
      <c r="R425">
        <f t="shared" si="33"/>
        <v>60.82</v>
      </c>
      <c r="S425" s="15">
        <f t="shared" si="34"/>
        <v>42381.79886574074</v>
      </c>
      <c r="T425" s="15">
        <f t="shared" si="35"/>
        <v>42412.207638888889</v>
      </c>
      <c r="U425">
        <f t="shared" si="36"/>
        <v>2016</v>
      </c>
    </row>
    <row r="426" spans="1:22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 t="s">
        <v>8308</v>
      </c>
      <c r="P426" t="s">
        <v>8310</v>
      </c>
      <c r="Q426">
        <f t="shared" si="32"/>
        <v>26</v>
      </c>
      <c r="R426">
        <f t="shared" si="33"/>
        <v>150.65</v>
      </c>
      <c r="S426" s="15">
        <f t="shared" si="34"/>
        <v>41864.501516203702</v>
      </c>
      <c r="T426" s="15">
        <f t="shared" si="35"/>
        <v>41899.501516203702</v>
      </c>
      <c r="U426">
        <f t="shared" si="36"/>
        <v>2014</v>
      </c>
    </row>
    <row r="427" spans="1:22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 t="s">
        <v>8308</v>
      </c>
      <c r="P427" t="s">
        <v>8310</v>
      </c>
      <c r="Q427">
        <f t="shared" si="32"/>
        <v>39</v>
      </c>
      <c r="R427">
        <f t="shared" si="33"/>
        <v>113.63</v>
      </c>
      <c r="S427" s="15">
        <f t="shared" si="34"/>
        <v>41993.174363425926</v>
      </c>
      <c r="T427" s="15">
        <f t="shared" si="35"/>
        <v>42023.174363425926</v>
      </c>
      <c r="U427">
        <f t="shared" si="36"/>
        <v>2014</v>
      </c>
    </row>
    <row r="428" spans="1:22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 t="s">
        <v>8316</v>
      </c>
      <c r="P428" t="s">
        <v>8317</v>
      </c>
      <c r="Q428">
        <f t="shared" si="32"/>
        <v>104</v>
      </c>
      <c r="R428">
        <f t="shared" si="33"/>
        <v>50.85</v>
      </c>
      <c r="S428" s="15">
        <f t="shared" si="34"/>
        <v>42200.666261574079</v>
      </c>
      <c r="T428" s="15">
        <f t="shared" si="35"/>
        <v>42214.666261574079</v>
      </c>
      <c r="U428">
        <f t="shared" si="36"/>
        <v>2015</v>
      </c>
    </row>
    <row r="429" spans="1:22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 t="s">
        <v>8308</v>
      </c>
      <c r="P429" t="s">
        <v>8309</v>
      </c>
      <c r="Q429">
        <f t="shared" si="32"/>
        <v>193</v>
      </c>
      <c r="R429">
        <f t="shared" si="33"/>
        <v>63.05</v>
      </c>
      <c r="S429" s="15">
        <f t="shared" si="34"/>
        <v>41742.780509259261</v>
      </c>
      <c r="T429" s="15">
        <f t="shared" si="35"/>
        <v>41772.780509259261</v>
      </c>
      <c r="U429">
        <f t="shared" si="36"/>
        <v>2014</v>
      </c>
    </row>
    <row r="430" spans="1:22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 t="s">
        <v>8308</v>
      </c>
      <c r="P430" t="s">
        <v>8310</v>
      </c>
      <c r="Q430">
        <f t="shared" si="32"/>
        <v>38</v>
      </c>
      <c r="R430">
        <f t="shared" si="33"/>
        <v>158.63999999999999</v>
      </c>
      <c r="S430" s="15">
        <f t="shared" si="34"/>
        <v>42480.653611111105</v>
      </c>
      <c r="T430" s="15">
        <f t="shared" si="35"/>
        <v>42525.653611111105</v>
      </c>
      <c r="U430">
        <f t="shared" si="36"/>
        <v>2016</v>
      </c>
    </row>
    <row r="431" spans="1:22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 t="s">
        <v>8313</v>
      </c>
      <c r="P431" t="s">
        <v>8314</v>
      </c>
      <c r="Q431">
        <f t="shared" si="32"/>
        <v>101</v>
      </c>
      <c r="R431">
        <f t="shared" si="33"/>
        <v>135.66999999999999</v>
      </c>
      <c r="S431" s="15">
        <f t="shared" si="34"/>
        <v>42052.628703703704</v>
      </c>
      <c r="T431" s="15">
        <f t="shared" si="35"/>
        <v>42082.587037037039</v>
      </c>
      <c r="U431">
        <f t="shared" si="36"/>
        <v>2015</v>
      </c>
    </row>
    <row r="432" spans="1:22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 t="s">
        <v>8321</v>
      </c>
      <c r="P432" t="s">
        <v>8322</v>
      </c>
      <c r="Q432">
        <f t="shared" si="32"/>
        <v>103</v>
      </c>
      <c r="R432">
        <f t="shared" si="33"/>
        <v>91.48</v>
      </c>
      <c r="S432" s="15">
        <f t="shared" si="34"/>
        <v>41529.063252314816</v>
      </c>
      <c r="T432" s="15">
        <f t="shared" si="35"/>
        <v>41559.063252314816</v>
      </c>
      <c r="U432">
        <f t="shared" si="36"/>
        <v>2013</v>
      </c>
    </row>
    <row r="433" spans="1:21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 t="s">
        <v>8308</v>
      </c>
      <c r="P433" t="s">
        <v>8310</v>
      </c>
      <c r="Q433">
        <f t="shared" si="32"/>
        <v>126</v>
      </c>
      <c r="R433">
        <f t="shared" si="33"/>
        <v>190.45</v>
      </c>
      <c r="S433" s="15">
        <f t="shared" si="34"/>
        <v>42331.84574074074</v>
      </c>
      <c r="T433" s="15">
        <f t="shared" si="35"/>
        <v>42361.84574074074</v>
      </c>
      <c r="U433">
        <f t="shared" si="36"/>
        <v>2015</v>
      </c>
    </row>
    <row r="434" spans="1:21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 t="s">
        <v>8316</v>
      </c>
      <c r="P434" t="s">
        <v>8317</v>
      </c>
      <c r="Q434">
        <f t="shared" si="32"/>
        <v>377</v>
      </c>
      <c r="R434">
        <f t="shared" si="33"/>
        <v>65</v>
      </c>
      <c r="S434" s="15">
        <f t="shared" si="34"/>
        <v>42647.818819444445</v>
      </c>
      <c r="T434" s="15">
        <f t="shared" si="35"/>
        <v>42659.854166666672</v>
      </c>
      <c r="U434">
        <f t="shared" si="36"/>
        <v>2016</v>
      </c>
    </row>
    <row r="435" spans="1:21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 t="s">
        <v>8316</v>
      </c>
      <c r="P435" t="s">
        <v>8317</v>
      </c>
      <c r="Q435">
        <f t="shared" si="32"/>
        <v>1867</v>
      </c>
      <c r="R435">
        <f t="shared" si="33"/>
        <v>90.64</v>
      </c>
      <c r="S435" s="15">
        <f t="shared" si="34"/>
        <v>42702.804814814815</v>
      </c>
      <c r="T435" s="15">
        <f t="shared" si="35"/>
        <v>42712.804814814815</v>
      </c>
      <c r="U435">
        <f t="shared" si="36"/>
        <v>2016</v>
      </c>
    </row>
    <row r="436" spans="1:21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 t="s">
        <v>8321</v>
      </c>
      <c r="P436" t="s">
        <v>8322</v>
      </c>
      <c r="Q436">
        <f t="shared" si="32"/>
        <v>101</v>
      </c>
      <c r="R436">
        <f t="shared" si="33"/>
        <v>90.62</v>
      </c>
      <c r="S436" s="15">
        <f t="shared" si="34"/>
        <v>40763.717256944445</v>
      </c>
      <c r="T436" s="15">
        <f t="shared" si="35"/>
        <v>40794.125</v>
      </c>
      <c r="U436">
        <f t="shared" si="36"/>
        <v>2011</v>
      </c>
    </row>
    <row r="437" spans="1:21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 t="s">
        <v>8323</v>
      </c>
      <c r="P437" t="s">
        <v>8324</v>
      </c>
      <c r="Q437">
        <f t="shared" si="32"/>
        <v>104</v>
      </c>
      <c r="R437">
        <f t="shared" si="33"/>
        <v>125.98</v>
      </c>
      <c r="S437" s="15">
        <f t="shared" si="34"/>
        <v>42465.596585648149</v>
      </c>
      <c r="T437" s="15">
        <f t="shared" si="35"/>
        <v>42493.958333333328</v>
      </c>
      <c r="U437">
        <f t="shared" si="36"/>
        <v>2016</v>
      </c>
    </row>
    <row r="438" spans="1:21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 t="s">
        <v>8313</v>
      </c>
      <c r="P438" t="s">
        <v>8314</v>
      </c>
      <c r="Q438">
        <f t="shared" si="32"/>
        <v>103</v>
      </c>
      <c r="R438">
        <f t="shared" si="33"/>
        <v>111.53</v>
      </c>
      <c r="S438" s="15">
        <f t="shared" si="34"/>
        <v>41955.857789351852</v>
      </c>
      <c r="T438" s="15">
        <f t="shared" si="35"/>
        <v>41992.166666666672</v>
      </c>
      <c r="U438">
        <f t="shared" si="36"/>
        <v>2014</v>
      </c>
    </row>
    <row r="439" spans="1:21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 t="s">
        <v>8327</v>
      </c>
      <c r="P439" t="s">
        <v>8331</v>
      </c>
      <c r="Q439">
        <f t="shared" si="32"/>
        <v>124</v>
      </c>
      <c r="R439">
        <f t="shared" si="33"/>
        <v>67.67</v>
      </c>
      <c r="S439" s="15">
        <f t="shared" si="34"/>
        <v>41586.475173611114</v>
      </c>
      <c r="T439" s="15">
        <f t="shared" si="35"/>
        <v>41617.207638888889</v>
      </c>
      <c r="U439">
        <f t="shared" si="36"/>
        <v>2013</v>
      </c>
    </row>
    <row r="440" spans="1:21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 t="s">
        <v>8313</v>
      </c>
      <c r="P440" t="s">
        <v>8314</v>
      </c>
      <c r="Q440">
        <f t="shared" si="32"/>
        <v>109</v>
      </c>
      <c r="R440">
        <f t="shared" si="33"/>
        <v>159.24</v>
      </c>
      <c r="S440" s="15">
        <f t="shared" si="34"/>
        <v>42619.466342592597</v>
      </c>
      <c r="T440" s="15">
        <f t="shared" si="35"/>
        <v>42649.583333333328</v>
      </c>
      <c r="U440">
        <f t="shared" si="36"/>
        <v>2016</v>
      </c>
    </row>
    <row r="441" spans="1:21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 t="s">
        <v>8327</v>
      </c>
      <c r="P441" t="s">
        <v>8328</v>
      </c>
      <c r="Q441">
        <f t="shared" si="32"/>
        <v>101</v>
      </c>
      <c r="R441">
        <f t="shared" si="33"/>
        <v>109.11</v>
      </c>
      <c r="S441" s="15">
        <f t="shared" si="34"/>
        <v>41834.695277777777</v>
      </c>
      <c r="T441" s="15">
        <f t="shared" si="35"/>
        <v>41859.75</v>
      </c>
      <c r="U441">
        <f t="shared" si="36"/>
        <v>2014</v>
      </c>
    </row>
    <row r="442" spans="1:21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 t="s">
        <v>8323</v>
      </c>
      <c r="P442" t="s">
        <v>8324</v>
      </c>
      <c r="Q442">
        <f t="shared" si="32"/>
        <v>121</v>
      </c>
      <c r="R442">
        <f t="shared" si="33"/>
        <v>80.459999999999994</v>
      </c>
      <c r="S442" s="15">
        <f t="shared" si="34"/>
        <v>41758.833564814813</v>
      </c>
      <c r="T442" s="15">
        <f t="shared" si="35"/>
        <v>41786.125</v>
      </c>
      <c r="U442">
        <f t="shared" si="36"/>
        <v>2014</v>
      </c>
    </row>
    <row r="443" spans="1:21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 t="s">
        <v>8308</v>
      </c>
      <c r="P443" t="s">
        <v>8340</v>
      </c>
      <c r="Q443">
        <f t="shared" si="32"/>
        <v>103</v>
      </c>
      <c r="R443">
        <f t="shared" si="33"/>
        <v>174.04</v>
      </c>
      <c r="S443" s="15">
        <f t="shared" si="34"/>
        <v>42313.02542824074</v>
      </c>
      <c r="T443" s="15">
        <f t="shared" si="35"/>
        <v>42347.290972222225</v>
      </c>
      <c r="U443">
        <f t="shared" si="36"/>
        <v>2015</v>
      </c>
    </row>
    <row r="444" spans="1:21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 t="s">
        <v>8321</v>
      </c>
      <c r="P444" t="s">
        <v>8322</v>
      </c>
      <c r="Q444">
        <f t="shared" si="32"/>
        <v>139</v>
      </c>
      <c r="R444">
        <f t="shared" si="33"/>
        <v>65.760000000000005</v>
      </c>
      <c r="S444" s="15">
        <f t="shared" si="34"/>
        <v>41319.769293981481</v>
      </c>
      <c r="T444" s="15">
        <f t="shared" si="35"/>
        <v>41349.769293981481</v>
      </c>
      <c r="U444">
        <f t="shared" si="36"/>
        <v>2013</v>
      </c>
    </row>
    <row r="445" spans="1:21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 t="s">
        <v>8313</v>
      </c>
      <c r="P445" t="s">
        <v>8314</v>
      </c>
      <c r="Q445">
        <f t="shared" si="32"/>
        <v>278</v>
      </c>
      <c r="R445">
        <f t="shared" si="33"/>
        <v>67.16</v>
      </c>
      <c r="S445" s="15">
        <f t="shared" si="34"/>
        <v>41772.657685185186</v>
      </c>
      <c r="T445" s="15">
        <f t="shared" si="35"/>
        <v>41800.356249999997</v>
      </c>
      <c r="U445">
        <f t="shared" si="36"/>
        <v>2014</v>
      </c>
    </row>
    <row r="446" spans="1:21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 t="s">
        <v>8308</v>
      </c>
      <c r="P446" t="s">
        <v>8315</v>
      </c>
      <c r="Q446">
        <f t="shared" si="32"/>
        <v>224</v>
      </c>
      <c r="R446">
        <f t="shared" si="33"/>
        <v>58.93</v>
      </c>
      <c r="S446" s="15">
        <f t="shared" si="34"/>
        <v>42767.801712962959</v>
      </c>
      <c r="T446" s="15">
        <f t="shared" si="35"/>
        <v>42809</v>
      </c>
      <c r="U446">
        <f t="shared" si="36"/>
        <v>2017</v>
      </c>
    </row>
    <row r="447" spans="1:21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 t="s">
        <v>8321</v>
      </c>
      <c r="P447" t="s">
        <v>8322</v>
      </c>
      <c r="Q447">
        <f t="shared" si="32"/>
        <v>179</v>
      </c>
      <c r="R447">
        <f t="shared" si="33"/>
        <v>73.34</v>
      </c>
      <c r="S447" s="15">
        <f t="shared" si="34"/>
        <v>40469.225231481483</v>
      </c>
      <c r="T447" s="15">
        <f t="shared" si="35"/>
        <v>40499.266898148147</v>
      </c>
      <c r="U447">
        <f t="shared" si="36"/>
        <v>2010</v>
      </c>
    </row>
    <row r="448" spans="1:21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 t="s">
        <v>8321</v>
      </c>
      <c r="P448" t="s">
        <v>8322</v>
      </c>
      <c r="Q448">
        <f t="shared" si="32"/>
        <v>123</v>
      </c>
      <c r="R448">
        <f t="shared" si="33"/>
        <v>99.86</v>
      </c>
      <c r="S448" s="15">
        <f t="shared" si="34"/>
        <v>42114.944328703699</v>
      </c>
      <c r="T448" s="15">
        <f t="shared" si="35"/>
        <v>42144.944328703699</v>
      </c>
      <c r="U448">
        <f t="shared" si="36"/>
        <v>2015</v>
      </c>
    </row>
    <row r="449" spans="1:22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 t="s">
        <v>8321</v>
      </c>
      <c r="P449" t="s">
        <v>8322</v>
      </c>
      <c r="Q449">
        <f t="shared" si="32"/>
        <v>105</v>
      </c>
      <c r="R449">
        <f t="shared" si="33"/>
        <v>80.2</v>
      </c>
      <c r="S449" s="15">
        <f t="shared" si="34"/>
        <v>40357.227939814817</v>
      </c>
      <c r="T449" s="15">
        <f t="shared" si="35"/>
        <v>40401.665972222225</v>
      </c>
      <c r="U449">
        <f t="shared" si="36"/>
        <v>2010</v>
      </c>
    </row>
    <row r="450" spans="1:22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 t="s">
        <v>8308</v>
      </c>
      <c r="P450" t="s">
        <v>8315</v>
      </c>
      <c r="Q450">
        <f t="shared" si="32"/>
        <v>355</v>
      </c>
      <c r="R450">
        <f t="shared" si="33"/>
        <v>89.1</v>
      </c>
      <c r="S450" s="15">
        <f t="shared" si="34"/>
        <v>41667.823287037041</v>
      </c>
      <c r="T450" s="15">
        <f t="shared" si="35"/>
        <v>41697.958333333336</v>
      </c>
      <c r="U450">
        <f t="shared" si="36"/>
        <v>2014</v>
      </c>
    </row>
    <row r="451" spans="1:22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 t="s">
        <v>8313</v>
      </c>
      <c r="P451" t="s">
        <v>8314</v>
      </c>
      <c r="Q451">
        <f t="shared" ref="Q451:Q514" si="37">ROUND(E451/D451*100,0)</f>
        <v>118</v>
      </c>
      <c r="R451">
        <f t="shared" ref="R451:R514" si="38">IFERROR(ROUND(E451/L451,2),0)</f>
        <v>180.41</v>
      </c>
      <c r="S451" s="15">
        <f t="shared" ref="S451:S514" si="39">(((J451/60)/60)/24)+DATE(1970,1,1)</f>
        <v>41939.00712962963</v>
      </c>
      <c r="T451" s="15">
        <f t="shared" ref="T451:T514" si="40">(((I451/60)/60)/24)+DATE(1970,1,1)</f>
        <v>41969.052083333328</v>
      </c>
      <c r="U451">
        <f t="shared" ref="U451:U514" si="41">YEAR(S451)</f>
        <v>2014</v>
      </c>
    </row>
    <row r="452" spans="1:22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 t="s">
        <v>8308</v>
      </c>
      <c r="P452" t="s">
        <v>8310</v>
      </c>
      <c r="Q452">
        <f t="shared" si="37"/>
        <v>70</v>
      </c>
      <c r="R452">
        <f t="shared" si="38"/>
        <v>382.39</v>
      </c>
      <c r="S452" s="15">
        <f t="shared" si="39"/>
        <v>42612.624039351853</v>
      </c>
      <c r="T452" s="15">
        <f t="shared" si="40"/>
        <v>42644.624039351853</v>
      </c>
      <c r="U452">
        <f t="shared" si="41"/>
        <v>2016</v>
      </c>
    </row>
    <row r="453" spans="1:22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 t="s">
        <v>8308</v>
      </c>
      <c r="P453" t="s">
        <v>8310</v>
      </c>
      <c r="Q453">
        <f t="shared" si="37"/>
        <v>25</v>
      </c>
      <c r="R453">
        <f t="shared" si="38"/>
        <v>89.6</v>
      </c>
      <c r="S453" s="15">
        <f t="shared" si="39"/>
        <v>42652.964907407411</v>
      </c>
      <c r="T453" s="15">
        <f t="shared" si="40"/>
        <v>42686.208333333328</v>
      </c>
      <c r="U453">
        <f t="shared" si="41"/>
        <v>2016</v>
      </c>
    </row>
    <row r="454" spans="1:22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 t="s">
        <v>8327</v>
      </c>
      <c r="P454" t="s">
        <v>8331</v>
      </c>
      <c r="Q454">
        <f t="shared" si="37"/>
        <v>117</v>
      </c>
      <c r="R454">
        <f t="shared" si="38"/>
        <v>133.93</v>
      </c>
      <c r="S454" s="15">
        <f t="shared" si="39"/>
        <v>42081.77143518519</v>
      </c>
      <c r="T454" s="15">
        <f t="shared" si="40"/>
        <v>42119</v>
      </c>
      <c r="U454">
        <f t="shared" si="41"/>
        <v>2015</v>
      </c>
    </row>
    <row r="455" spans="1:22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 t="s">
        <v>8327</v>
      </c>
      <c r="P455" t="s">
        <v>8331</v>
      </c>
      <c r="Q455">
        <f t="shared" si="37"/>
        <v>100</v>
      </c>
      <c r="R455">
        <f t="shared" si="38"/>
        <v>224.13</v>
      </c>
      <c r="S455" s="15">
        <f t="shared" si="39"/>
        <v>42093.922048611115</v>
      </c>
      <c r="T455" s="15">
        <f t="shared" si="40"/>
        <v>42128.167361111111</v>
      </c>
      <c r="U455">
        <f t="shared" si="41"/>
        <v>2015</v>
      </c>
    </row>
    <row r="456" spans="1:22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 t="s">
        <v>8323</v>
      </c>
      <c r="P456" t="s">
        <v>8326</v>
      </c>
      <c r="Q456">
        <f t="shared" si="37"/>
        <v>116</v>
      </c>
      <c r="R456">
        <f t="shared" si="38"/>
        <v>71.489999999999995</v>
      </c>
      <c r="S456" s="15">
        <f t="shared" si="39"/>
        <v>41835.666354166664</v>
      </c>
      <c r="T456" s="15">
        <f t="shared" si="40"/>
        <v>41855.666354166664</v>
      </c>
      <c r="U456">
        <f t="shared" si="41"/>
        <v>2014</v>
      </c>
      <c r="V456">
        <f>_xlfn.DAYS(T456,S456)</f>
        <v>20</v>
      </c>
    </row>
    <row r="457" spans="1:22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 t="s">
        <v>8321</v>
      </c>
      <c r="P457" t="s">
        <v>8322</v>
      </c>
      <c r="Q457">
        <f t="shared" si="37"/>
        <v>116</v>
      </c>
      <c r="R457">
        <f t="shared" si="38"/>
        <v>116.86</v>
      </c>
      <c r="S457" s="15">
        <f t="shared" si="39"/>
        <v>40987.688333333332</v>
      </c>
      <c r="T457" s="15">
        <f t="shared" si="40"/>
        <v>41032.688333333332</v>
      </c>
      <c r="U457">
        <f t="shared" si="41"/>
        <v>2012</v>
      </c>
    </row>
    <row r="458" spans="1:22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 t="s">
        <v>8313</v>
      </c>
      <c r="P458" t="s">
        <v>8314</v>
      </c>
      <c r="Q458">
        <f t="shared" si="37"/>
        <v>104</v>
      </c>
      <c r="R458">
        <f t="shared" si="38"/>
        <v>123.38</v>
      </c>
      <c r="S458" s="15">
        <f t="shared" si="39"/>
        <v>42430.430243055554</v>
      </c>
      <c r="T458" s="15">
        <f t="shared" si="40"/>
        <v>42460.416666666672</v>
      </c>
      <c r="U458">
        <f t="shared" si="41"/>
        <v>2016</v>
      </c>
    </row>
    <row r="459" spans="1:22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 t="s">
        <v>8327</v>
      </c>
      <c r="P459" t="s">
        <v>8328</v>
      </c>
      <c r="Q459">
        <f t="shared" si="37"/>
        <v>116</v>
      </c>
      <c r="R459">
        <f t="shared" si="38"/>
        <v>152.54</v>
      </c>
      <c r="S459" s="15">
        <f t="shared" si="39"/>
        <v>41426.259618055556</v>
      </c>
      <c r="T459" s="15">
        <f t="shared" si="40"/>
        <v>41457.208333333336</v>
      </c>
      <c r="U459">
        <f t="shared" si="41"/>
        <v>2013</v>
      </c>
    </row>
    <row r="460" spans="1:22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 t="s">
        <v>8327</v>
      </c>
      <c r="P460" t="s">
        <v>8328</v>
      </c>
      <c r="Q460">
        <f t="shared" si="37"/>
        <v>145</v>
      </c>
      <c r="R460">
        <f t="shared" si="38"/>
        <v>70.53</v>
      </c>
      <c r="S460" s="15">
        <f t="shared" si="39"/>
        <v>41228.786203703705</v>
      </c>
      <c r="T460" s="15">
        <f t="shared" si="40"/>
        <v>41258.786203703705</v>
      </c>
      <c r="U460">
        <f t="shared" si="41"/>
        <v>2012</v>
      </c>
    </row>
    <row r="461" spans="1:22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 t="s">
        <v>8308</v>
      </c>
      <c r="P461" t="s">
        <v>8309</v>
      </c>
      <c r="Q461">
        <f t="shared" si="37"/>
        <v>182</v>
      </c>
      <c r="R461">
        <f t="shared" si="38"/>
        <v>143.97999999999999</v>
      </c>
      <c r="S461" s="15">
        <f t="shared" si="39"/>
        <v>42654.525775462964</v>
      </c>
      <c r="T461" s="15">
        <f t="shared" si="40"/>
        <v>42684.567442129628</v>
      </c>
      <c r="U461">
        <f t="shared" si="41"/>
        <v>2016</v>
      </c>
    </row>
    <row r="462" spans="1:22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 t="s">
        <v>8311</v>
      </c>
      <c r="P462" t="s">
        <v>8312</v>
      </c>
      <c r="Q462">
        <f t="shared" si="37"/>
        <v>108</v>
      </c>
      <c r="R462">
        <f t="shared" si="38"/>
        <v>69.599999999999994</v>
      </c>
      <c r="S462" s="15">
        <f t="shared" si="39"/>
        <v>42340.172060185185</v>
      </c>
      <c r="T462" s="15">
        <f t="shared" si="40"/>
        <v>42381.208333333328</v>
      </c>
      <c r="U462">
        <f t="shared" si="41"/>
        <v>2015</v>
      </c>
    </row>
    <row r="463" spans="1:22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 t="s">
        <v>8308</v>
      </c>
      <c r="P463" t="s">
        <v>8315</v>
      </c>
      <c r="Q463">
        <f t="shared" si="37"/>
        <v>172</v>
      </c>
      <c r="R463">
        <f t="shared" si="38"/>
        <v>58.42</v>
      </c>
      <c r="S463" s="15">
        <f t="shared" si="39"/>
        <v>41982.143171296295</v>
      </c>
      <c r="T463" s="15">
        <f t="shared" si="40"/>
        <v>42013.143171296295</v>
      </c>
      <c r="U463">
        <f t="shared" si="41"/>
        <v>2014</v>
      </c>
    </row>
    <row r="464" spans="1:22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 t="s">
        <v>8327</v>
      </c>
      <c r="P464" t="s">
        <v>8328</v>
      </c>
      <c r="Q464">
        <f t="shared" si="37"/>
        <v>107</v>
      </c>
      <c r="R464">
        <f t="shared" si="38"/>
        <v>89.9</v>
      </c>
      <c r="S464" s="15">
        <f t="shared" si="39"/>
        <v>41135.175694444442</v>
      </c>
      <c r="T464" s="15">
        <f t="shared" si="40"/>
        <v>41162.163194444445</v>
      </c>
      <c r="U464">
        <f t="shared" si="41"/>
        <v>2012</v>
      </c>
    </row>
    <row r="465" spans="1:22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 t="s">
        <v>8308</v>
      </c>
      <c r="P465" t="s">
        <v>8315</v>
      </c>
      <c r="Q465">
        <f t="shared" si="37"/>
        <v>11</v>
      </c>
      <c r="R465">
        <f t="shared" si="38"/>
        <v>112.86</v>
      </c>
      <c r="S465" s="15">
        <f t="shared" si="39"/>
        <v>42767.688518518517</v>
      </c>
      <c r="T465" s="15">
        <f t="shared" si="40"/>
        <v>42806.791666666672</v>
      </c>
      <c r="U465">
        <f t="shared" si="41"/>
        <v>2017</v>
      </c>
    </row>
    <row r="466" spans="1:22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 t="s">
        <v>8321</v>
      </c>
      <c r="P466" t="s">
        <v>8322</v>
      </c>
      <c r="Q466">
        <f t="shared" si="37"/>
        <v>114</v>
      </c>
      <c r="R466">
        <f t="shared" si="38"/>
        <v>108.01</v>
      </c>
      <c r="S466" s="15">
        <f t="shared" si="39"/>
        <v>41950.923576388886</v>
      </c>
      <c r="T466" s="15">
        <f t="shared" si="40"/>
        <v>41984.207638888889</v>
      </c>
      <c r="U466">
        <f t="shared" si="41"/>
        <v>2014</v>
      </c>
    </row>
    <row r="467" spans="1:22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 t="s">
        <v>8321</v>
      </c>
      <c r="P467" t="s">
        <v>8322</v>
      </c>
      <c r="Q467">
        <f t="shared" si="37"/>
        <v>170</v>
      </c>
      <c r="R467">
        <f t="shared" si="38"/>
        <v>90.58</v>
      </c>
      <c r="S467" s="15">
        <f t="shared" si="39"/>
        <v>42261.500243055561</v>
      </c>
      <c r="T467" s="15">
        <f t="shared" si="40"/>
        <v>42291.500243055561</v>
      </c>
      <c r="U467">
        <f t="shared" si="41"/>
        <v>2015</v>
      </c>
    </row>
    <row r="468" spans="1:22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 t="s">
        <v>8308</v>
      </c>
      <c r="P468" t="s">
        <v>8310</v>
      </c>
      <c r="Q468">
        <f t="shared" si="37"/>
        <v>6</v>
      </c>
      <c r="R468">
        <f t="shared" si="38"/>
        <v>182.62</v>
      </c>
      <c r="S468" s="15">
        <f t="shared" si="39"/>
        <v>42586.295138888891</v>
      </c>
      <c r="T468" s="15">
        <f t="shared" si="40"/>
        <v>42626.295138888891</v>
      </c>
      <c r="U468">
        <f t="shared" si="41"/>
        <v>2016</v>
      </c>
    </row>
    <row r="469" spans="1:22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 t="s">
        <v>8308</v>
      </c>
      <c r="P469" t="s">
        <v>8309</v>
      </c>
      <c r="Q469">
        <f t="shared" si="37"/>
        <v>674</v>
      </c>
      <c r="R469">
        <f t="shared" si="38"/>
        <v>70.849999999999994</v>
      </c>
      <c r="S469" s="15">
        <f t="shared" si="39"/>
        <v>41201.012083333335</v>
      </c>
      <c r="T469" s="15">
        <f t="shared" si="40"/>
        <v>41231.053749999999</v>
      </c>
      <c r="U469">
        <f t="shared" si="41"/>
        <v>2012</v>
      </c>
    </row>
    <row r="470" spans="1:22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 t="s">
        <v>8308</v>
      </c>
      <c r="P470" t="s">
        <v>8309</v>
      </c>
      <c r="Q470">
        <f t="shared" si="37"/>
        <v>140</v>
      </c>
      <c r="R470">
        <f t="shared" si="38"/>
        <v>95.49</v>
      </c>
      <c r="S470" s="15">
        <f t="shared" si="39"/>
        <v>41944.83898148148</v>
      </c>
      <c r="T470" s="15">
        <f t="shared" si="40"/>
        <v>42004.880648148144</v>
      </c>
      <c r="U470">
        <f t="shared" si="41"/>
        <v>2014</v>
      </c>
    </row>
    <row r="471" spans="1:22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 t="s">
        <v>8313</v>
      </c>
      <c r="P471" t="s">
        <v>8314</v>
      </c>
      <c r="Q471">
        <f t="shared" si="37"/>
        <v>102</v>
      </c>
      <c r="R471">
        <f t="shared" si="38"/>
        <v>165.35</v>
      </c>
      <c r="S471" s="15">
        <f t="shared" si="39"/>
        <v>42125.614895833336</v>
      </c>
      <c r="T471" s="15">
        <f t="shared" si="40"/>
        <v>42155.614895833336</v>
      </c>
      <c r="U471">
        <f t="shared" si="41"/>
        <v>2015</v>
      </c>
    </row>
    <row r="472" spans="1:22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 t="s">
        <v>8327</v>
      </c>
      <c r="P472" t="s">
        <v>8331</v>
      </c>
      <c r="Q472">
        <f t="shared" si="37"/>
        <v>111</v>
      </c>
      <c r="R472">
        <f t="shared" si="38"/>
        <v>127.98</v>
      </c>
      <c r="S472" s="15">
        <f t="shared" si="39"/>
        <v>40513.757569444446</v>
      </c>
      <c r="T472" s="15">
        <f t="shared" si="40"/>
        <v>40603.757569444446</v>
      </c>
      <c r="U472">
        <f t="shared" si="41"/>
        <v>2010</v>
      </c>
    </row>
    <row r="473" spans="1:22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 t="s">
        <v>8313</v>
      </c>
      <c r="P473" t="s">
        <v>8314</v>
      </c>
      <c r="Q473">
        <f t="shared" si="37"/>
        <v>104</v>
      </c>
      <c r="R473">
        <f t="shared" si="38"/>
        <v>48.04</v>
      </c>
      <c r="S473" s="15">
        <f t="shared" si="39"/>
        <v>42414.44332175926</v>
      </c>
      <c r="T473" s="15">
        <f t="shared" si="40"/>
        <v>42451.834027777775</v>
      </c>
      <c r="U473">
        <f t="shared" si="41"/>
        <v>2016</v>
      </c>
    </row>
    <row r="474" spans="1:22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 t="s">
        <v>8321</v>
      </c>
      <c r="P474" t="s">
        <v>8322</v>
      </c>
      <c r="Q474">
        <f t="shared" si="37"/>
        <v>110</v>
      </c>
      <c r="R474">
        <f t="shared" si="38"/>
        <v>70</v>
      </c>
      <c r="S474" s="15">
        <f t="shared" si="39"/>
        <v>42559.755671296298</v>
      </c>
      <c r="T474" s="15">
        <f t="shared" si="40"/>
        <v>42616.041666666672</v>
      </c>
      <c r="U474">
        <f t="shared" si="41"/>
        <v>2016</v>
      </c>
    </row>
    <row r="475" spans="1:22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 t="s">
        <v>8323</v>
      </c>
      <c r="P475" t="s">
        <v>8324</v>
      </c>
      <c r="Q475">
        <f t="shared" si="37"/>
        <v>110</v>
      </c>
      <c r="R475">
        <f t="shared" si="38"/>
        <v>128.91</v>
      </c>
      <c r="S475" s="15">
        <f t="shared" si="39"/>
        <v>42083.070590277777</v>
      </c>
      <c r="T475" s="15">
        <f t="shared" si="40"/>
        <v>42110.118055555555</v>
      </c>
      <c r="U475">
        <f t="shared" si="41"/>
        <v>2015</v>
      </c>
    </row>
    <row r="476" spans="1:22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 t="s">
        <v>8323</v>
      </c>
      <c r="P476" t="s">
        <v>8326</v>
      </c>
      <c r="Q476">
        <f t="shared" si="37"/>
        <v>110</v>
      </c>
      <c r="R476">
        <f t="shared" si="38"/>
        <v>99.79</v>
      </c>
      <c r="S476" s="15">
        <f t="shared" si="39"/>
        <v>42290.61855324074</v>
      </c>
      <c r="T476" s="15">
        <f t="shared" si="40"/>
        <v>42320.104861111111</v>
      </c>
      <c r="U476">
        <f t="shared" si="41"/>
        <v>2015</v>
      </c>
      <c r="V476">
        <f>_xlfn.DAYS(T476,S476)</f>
        <v>30</v>
      </c>
    </row>
    <row r="477" spans="1:22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 t="s">
        <v>8321</v>
      </c>
      <c r="P477" t="s">
        <v>8322</v>
      </c>
      <c r="Q477">
        <f t="shared" si="37"/>
        <v>109</v>
      </c>
      <c r="R477">
        <f t="shared" si="38"/>
        <v>121.28</v>
      </c>
      <c r="S477" s="15">
        <f t="shared" si="39"/>
        <v>41313.816249999996</v>
      </c>
      <c r="T477" s="15">
        <f t="shared" si="40"/>
        <v>41358.774583333332</v>
      </c>
      <c r="U477">
        <f t="shared" si="41"/>
        <v>2013</v>
      </c>
    </row>
    <row r="478" spans="1:22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 t="s">
        <v>8323</v>
      </c>
      <c r="P478" t="s">
        <v>8326</v>
      </c>
      <c r="Q478">
        <f t="shared" si="37"/>
        <v>109</v>
      </c>
      <c r="R478">
        <f t="shared" si="38"/>
        <v>139.24</v>
      </c>
      <c r="S478" s="15">
        <f t="shared" si="39"/>
        <v>42780.825706018513</v>
      </c>
      <c r="T478" s="15">
        <f t="shared" si="40"/>
        <v>42810.784039351856</v>
      </c>
      <c r="U478">
        <f t="shared" si="41"/>
        <v>2017</v>
      </c>
      <c r="V478">
        <f>_xlfn.DAYS(T478,S478)</f>
        <v>30</v>
      </c>
    </row>
    <row r="479" spans="1:22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 t="s">
        <v>8308</v>
      </c>
      <c r="P479" t="s">
        <v>8309</v>
      </c>
      <c r="Q479">
        <f t="shared" si="37"/>
        <v>108</v>
      </c>
      <c r="R479">
        <f t="shared" si="38"/>
        <v>90.18</v>
      </c>
      <c r="S479" s="15">
        <f t="shared" si="39"/>
        <v>42138.684189814812</v>
      </c>
      <c r="T479" s="15">
        <f t="shared" si="40"/>
        <v>42168.684189814812</v>
      </c>
      <c r="U479">
        <f t="shared" si="41"/>
        <v>2015</v>
      </c>
    </row>
    <row r="480" spans="1:22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 t="s">
        <v>8327</v>
      </c>
      <c r="P480" t="s">
        <v>8331</v>
      </c>
      <c r="Q480">
        <f t="shared" si="37"/>
        <v>295</v>
      </c>
      <c r="R480">
        <f t="shared" si="38"/>
        <v>92.1</v>
      </c>
      <c r="S480" s="15">
        <f t="shared" si="39"/>
        <v>40587.085532407407</v>
      </c>
      <c r="T480" s="15">
        <f t="shared" si="40"/>
        <v>40636.043865740743</v>
      </c>
      <c r="U480">
        <f t="shared" si="41"/>
        <v>2011</v>
      </c>
    </row>
    <row r="481" spans="1:22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 t="s">
        <v>8313</v>
      </c>
      <c r="P481" t="s">
        <v>8314</v>
      </c>
      <c r="Q481">
        <f t="shared" si="37"/>
        <v>108</v>
      </c>
      <c r="R481">
        <f t="shared" si="38"/>
        <v>462.86</v>
      </c>
      <c r="S481" s="15">
        <f t="shared" si="39"/>
        <v>42420.74962962963</v>
      </c>
      <c r="T481" s="15">
        <f t="shared" si="40"/>
        <v>42450.707962962959</v>
      </c>
      <c r="U481">
        <f t="shared" si="41"/>
        <v>2016</v>
      </c>
    </row>
    <row r="482" spans="1:22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 t="s">
        <v>8313</v>
      </c>
      <c r="P482" t="s">
        <v>8314</v>
      </c>
      <c r="Q482">
        <f t="shared" si="37"/>
        <v>101</v>
      </c>
      <c r="R482">
        <f t="shared" si="38"/>
        <v>39.92</v>
      </c>
      <c r="S482" s="15">
        <f t="shared" si="39"/>
        <v>41809.385162037033</v>
      </c>
      <c r="T482" s="15">
        <f t="shared" si="40"/>
        <v>41839.385162037033</v>
      </c>
      <c r="U482">
        <f t="shared" si="41"/>
        <v>2014</v>
      </c>
    </row>
    <row r="483" spans="1:22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 t="s">
        <v>8321</v>
      </c>
      <c r="P483" t="s">
        <v>8322</v>
      </c>
      <c r="Q483">
        <f t="shared" si="37"/>
        <v>108</v>
      </c>
      <c r="R483">
        <f t="shared" si="38"/>
        <v>117.85</v>
      </c>
      <c r="S483" s="15">
        <f t="shared" si="39"/>
        <v>41354.708460648151</v>
      </c>
      <c r="T483" s="15">
        <f t="shared" si="40"/>
        <v>41399.708460648151</v>
      </c>
      <c r="U483">
        <f t="shared" si="41"/>
        <v>2013</v>
      </c>
    </row>
    <row r="484" spans="1:22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 t="s">
        <v>8321</v>
      </c>
      <c r="P484" t="s">
        <v>8322</v>
      </c>
      <c r="Q484">
        <f t="shared" si="37"/>
        <v>107</v>
      </c>
      <c r="R484">
        <f t="shared" si="38"/>
        <v>81.63</v>
      </c>
      <c r="S484" s="15">
        <f t="shared" si="39"/>
        <v>41082.564884259256</v>
      </c>
      <c r="T484" s="15">
        <f t="shared" si="40"/>
        <v>41097.564884259256</v>
      </c>
      <c r="U484">
        <f t="shared" si="41"/>
        <v>2012</v>
      </c>
    </row>
    <row r="485" spans="1:22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 t="s">
        <v>8316</v>
      </c>
      <c r="P485" t="s">
        <v>8317</v>
      </c>
      <c r="Q485">
        <f t="shared" si="37"/>
        <v>114</v>
      </c>
      <c r="R485">
        <f t="shared" si="38"/>
        <v>68.11</v>
      </c>
      <c r="S485" s="15">
        <f t="shared" si="39"/>
        <v>42675.487291666665</v>
      </c>
      <c r="T485" s="15">
        <f t="shared" si="40"/>
        <v>42706.291666666672</v>
      </c>
      <c r="U485">
        <f t="shared" si="41"/>
        <v>2016</v>
      </c>
    </row>
    <row r="486" spans="1:22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 t="s">
        <v>8308</v>
      </c>
      <c r="P486" t="s">
        <v>8340</v>
      </c>
      <c r="Q486">
        <f t="shared" si="37"/>
        <v>159</v>
      </c>
      <c r="R486">
        <f t="shared" si="38"/>
        <v>77.33</v>
      </c>
      <c r="S486" s="15">
        <f t="shared" si="39"/>
        <v>42235.764340277776</v>
      </c>
      <c r="T486" s="15">
        <f t="shared" si="40"/>
        <v>42272.875</v>
      </c>
      <c r="U486">
        <f t="shared" si="41"/>
        <v>2015</v>
      </c>
    </row>
    <row r="487" spans="1:22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 t="s">
        <v>8327</v>
      </c>
      <c r="P487" t="s">
        <v>8331</v>
      </c>
      <c r="Q487">
        <f t="shared" si="37"/>
        <v>106</v>
      </c>
      <c r="R487">
        <f t="shared" si="38"/>
        <v>38.54</v>
      </c>
      <c r="S487" s="15">
        <f t="shared" si="39"/>
        <v>41121.561886574076</v>
      </c>
      <c r="T487" s="15">
        <f t="shared" si="40"/>
        <v>41156.561886574076</v>
      </c>
      <c r="U487">
        <f t="shared" si="41"/>
        <v>2012</v>
      </c>
    </row>
    <row r="488" spans="1:22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 t="s">
        <v>8316</v>
      </c>
      <c r="P488" t="s">
        <v>8317</v>
      </c>
      <c r="Q488">
        <f t="shared" si="37"/>
        <v>636</v>
      </c>
      <c r="R488">
        <f t="shared" si="38"/>
        <v>94.1</v>
      </c>
      <c r="S488" s="15">
        <f t="shared" si="39"/>
        <v>42505.936678240745</v>
      </c>
      <c r="T488" s="15">
        <f t="shared" si="40"/>
        <v>42540.958333333328</v>
      </c>
      <c r="U488">
        <f t="shared" si="41"/>
        <v>2016</v>
      </c>
    </row>
    <row r="489" spans="1:22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 t="s">
        <v>8308</v>
      </c>
      <c r="P489" t="s">
        <v>8310</v>
      </c>
      <c r="Q489">
        <f t="shared" si="37"/>
        <v>40</v>
      </c>
      <c r="R489">
        <f t="shared" si="38"/>
        <v>152.41</v>
      </c>
      <c r="S489" s="15">
        <f t="shared" si="39"/>
        <v>42747.194502314815</v>
      </c>
      <c r="T489" s="15">
        <f t="shared" si="40"/>
        <v>42807.152835648143</v>
      </c>
      <c r="U489">
        <f t="shared" si="41"/>
        <v>2017</v>
      </c>
    </row>
    <row r="490" spans="1:22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 t="s">
        <v>8308</v>
      </c>
      <c r="P490" t="s">
        <v>8315</v>
      </c>
      <c r="Q490">
        <f t="shared" si="37"/>
        <v>105</v>
      </c>
      <c r="R490">
        <f t="shared" si="38"/>
        <v>205.3</v>
      </c>
      <c r="S490" s="15">
        <f t="shared" si="39"/>
        <v>42279.792372685188</v>
      </c>
      <c r="T490" s="15">
        <f t="shared" si="40"/>
        <v>42339.834039351852</v>
      </c>
      <c r="U490">
        <f t="shared" si="41"/>
        <v>2015</v>
      </c>
    </row>
    <row r="491" spans="1:22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 t="s">
        <v>8323</v>
      </c>
      <c r="P491" t="s">
        <v>8324</v>
      </c>
      <c r="Q491">
        <f t="shared" si="37"/>
        <v>105</v>
      </c>
      <c r="R491">
        <f t="shared" si="38"/>
        <v>63.23</v>
      </c>
      <c r="S491" s="15">
        <f t="shared" si="39"/>
        <v>42724.665173611109</v>
      </c>
      <c r="T491" s="15">
        <f t="shared" si="40"/>
        <v>42754.665173611109</v>
      </c>
      <c r="U491">
        <f t="shared" si="41"/>
        <v>2016</v>
      </c>
    </row>
    <row r="492" spans="1:22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 t="s">
        <v>8316</v>
      </c>
      <c r="P492" t="s">
        <v>8317</v>
      </c>
      <c r="Q492">
        <f t="shared" si="37"/>
        <v>524</v>
      </c>
      <c r="R492">
        <f t="shared" si="38"/>
        <v>44.17</v>
      </c>
      <c r="S492" s="15">
        <f t="shared" si="39"/>
        <v>41879.900752314818</v>
      </c>
      <c r="T492" s="15">
        <f t="shared" si="40"/>
        <v>41914.900752314818</v>
      </c>
      <c r="U492">
        <f t="shared" si="41"/>
        <v>2014</v>
      </c>
    </row>
    <row r="493" spans="1:22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 t="s">
        <v>8321</v>
      </c>
      <c r="P493" t="s">
        <v>8322</v>
      </c>
      <c r="Q493">
        <f t="shared" si="37"/>
        <v>105</v>
      </c>
      <c r="R493">
        <f t="shared" si="38"/>
        <v>67.77</v>
      </c>
      <c r="S493" s="15">
        <f t="shared" si="39"/>
        <v>41550.456412037034</v>
      </c>
      <c r="T493" s="15">
        <f t="shared" si="40"/>
        <v>41580.456412037034</v>
      </c>
      <c r="U493">
        <f t="shared" si="41"/>
        <v>2013</v>
      </c>
    </row>
    <row r="494" spans="1:22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 t="s">
        <v>8323</v>
      </c>
      <c r="P494" t="s">
        <v>8326</v>
      </c>
      <c r="Q494">
        <f t="shared" si="37"/>
        <v>101</v>
      </c>
      <c r="R494">
        <f t="shared" si="38"/>
        <v>54.91</v>
      </c>
      <c r="S494" s="15">
        <f t="shared" si="39"/>
        <v>42400.704537037032</v>
      </c>
      <c r="T494" s="15">
        <f t="shared" si="40"/>
        <v>42444.875</v>
      </c>
      <c r="U494">
        <f t="shared" si="41"/>
        <v>2016</v>
      </c>
      <c r="V494">
        <f t="shared" ref="V494:V495" si="42">_xlfn.DAYS(T494,S494)</f>
        <v>44</v>
      </c>
    </row>
    <row r="495" spans="1:22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 t="s">
        <v>8323</v>
      </c>
      <c r="P495" t="s">
        <v>8326</v>
      </c>
      <c r="Q495">
        <f t="shared" si="37"/>
        <v>105</v>
      </c>
      <c r="R495">
        <f t="shared" si="38"/>
        <v>327.08</v>
      </c>
      <c r="S495" s="15">
        <f t="shared" si="39"/>
        <v>42270.810995370368</v>
      </c>
      <c r="T495" s="15">
        <f t="shared" si="40"/>
        <v>42309.958333333328</v>
      </c>
      <c r="U495">
        <f t="shared" si="41"/>
        <v>2015</v>
      </c>
      <c r="V495">
        <f t="shared" si="42"/>
        <v>39</v>
      </c>
    </row>
    <row r="496" spans="1:22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 t="s">
        <v>8323</v>
      </c>
      <c r="P496" t="s">
        <v>8324</v>
      </c>
      <c r="Q496">
        <f t="shared" si="37"/>
        <v>157</v>
      </c>
      <c r="R496">
        <f t="shared" si="38"/>
        <v>146.69</v>
      </c>
      <c r="S496" s="15">
        <f t="shared" si="39"/>
        <v>42146.836215277777</v>
      </c>
      <c r="T496" s="15">
        <f t="shared" si="40"/>
        <v>42176.836215277777</v>
      </c>
      <c r="U496">
        <f t="shared" si="41"/>
        <v>2015</v>
      </c>
    </row>
    <row r="497" spans="1:22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 t="s">
        <v>8323</v>
      </c>
      <c r="P497" t="s">
        <v>8326</v>
      </c>
      <c r="Q497">
        <f t="shared" si="37"/>
        <v>105</v>
      </c>
      <c r="R497">
        <f t="shared" si="38"/>
        <v>89.59</v>
      </c>
      <c r="S497" s="15">
        <f t="shared" si="39"/>
        <v>42696.624444444446</v>
      </c>
      <c r="T497" s="15">
        <f t="shared" si="40"/>
        <v>42726.624444444446</v>
      </c>
      <c r="U497">
        <f t="shared" si="41"/>
        <v>2016</v>
      </c>
      <c r="V497">
        <f>_xlfn.DAYS(T497,S497)</f>
        <v>30</v>
      </c>
    </row>
    <row r="498" spans="1:22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 t="s">
        <v>8308</v>
      </c>
      <c r="P498" t="s">
        <v>8309</v>
      </c>
      <c r="Q498">
        <f t="shared" si="37"/>
        <v>157</v>
      </c>
      <c r="R498">
        <f t="shared" si="38"/>
        <v>36.97</v>
      </c>
      <c r="S498" s="15">
        <f t="shared" si="39"/>
        <v>41871.845601851855</v>
      </c>
      <c r="T498" s="15">
        <f t="shared" si="40"/>
        <v>41913</v>
      </c>
      <c r="U498">
        <f t="shared" si="41"/>
        <v>2014</v>
      </c>
    </row>
    <row r="499" spans="1:22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 t="s">
        <v>8313</v>
      </c>
      <c r="P499" t="s">
        <v>8314</v>
      </c>
      <c r="Q499">
        <f t="shared" si="37"/>
        <v>112</v>
      </c>
      <c r="R499">
        <f t="shared" si="38"/>
        <v>75.98</v>
      </c>
      <c r="S499" s="15">
        <f t="shared" si="39"/>
        <v>42296.583379629628</v>
      </c>
      <c r="T499" s="15">
        <f t="shared" si="40"/>
        <v>42326.625046296293</v>
      </c>
      <c r="U499">
        <f t="shared" si="41"/>
        <v>2015</v>
      </c>
    </row>
    <row r="500" spans="1:22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 t="s">
        <v>8327</v>
      </c>
      <c r="P500" t="s">
        <v>8331</v>
      </c>
      <c r="Q500">
        <f t="shared" si="37"/>
        <v>112</v>
      </c>
      <c r="R500">
        <f t="shared" si="38"/>
        <v>85.05</v>
      </c>
      <c r="S500" s="15">
        <f t="shared" si="39"/>
        <v>40963.613032407404</v>
      </c>
      <c r="T500" s="15">
        <f t="shared" si="40"/>
        <v>41006.207638888889</v>
      </c>
      <c r="U500">
        <f t="shared" si="41"/>
        <v>2012</v>
      </c>
    </row>
    <row r="501" spans="1:22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 t="s">
        <v>8327</v>
      </c>
      <c r="P501" t="s">
        <v>8328</v>
      </c>
      <c r="Q501">
        <f t="shared" si="37"/>
        <v>104</v>
      </c>
      <c r="R501">
        <f t="shared" si="38"/>
        <v>78.03</v>
      </c>
      <c r="S501" s="15">
        <f t="shared" si="39"/>
        <v>40079.725115740745</v>
      </c>
      <c r="T501" s="15">
        <f t="shared" si="40"/>
        <v>40156.76666666667</v>
      </c>
      <c r="U501">
        <f t="shared" si="41"/>
        <v>2009</v>
      </c>
    </row>
    <row r="502" spans="1:22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 t="s">
        <v>8323</v>
      </c>
      <c r="P502" t="s">
        <v>8335</v>
      </c>
      <c r="Q502">
        <f t="shared" si="37"/>
        <v>104</v>
      </c>
      <c r="R502">
        <f t="shared" si="38"/>
        <v>135.63</v>
      </c>
      <c r="S502" s="15">
        <f t="shared" si="39"/>
        <v>42425.735416666663</v>
      </c>
      <c r="T502" s="15">
        <f t="shared" si="40"/>
        <v>42455.693750000006</v>
      </c>
      <c r="U502">
        <f t="shared" si="41"/>
        <v>2016</v>
      </c>
    </row>
    <row r="503" spans="1:22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 t="s">
        <v>8321</v>
      </c>
      <c r="P503" t="s">
        <v>8322</v>
      </c>
      <c r="Q503">
        <f t="shared" si="37"/>
        <v>104</v>
      </c>
      <c r="R503">
        <f t="shared" si="38"/>
        <v>239.94</v>
      </c>
      <c r="S503" s="15">
        <f t="shared" si="39"/>
        <v>41668.606469907405</v>
      </c>
      <c r="T503" s="15">
        <f t="shared" si="40"/>
        <v>41698.606469907405</v>
      </c>
      <c r="U503">
        <f t="shared" si="41"/>
        <v>2014</v>
      </c>
    </row>
    <row r="504" spans="1:22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 t="s">
        <v>8327</v>
      </c>
      <c r="P504" t="s">
        <v>8331</v>
      </c>
      <c r="Q504">
        <f t="shared" si="37"/>
        <v>156</v>
      </c>
      <c r="R504">
        <f t="shared" si="38"/>
        <v>117.23</v>
      </c>
      <c r="S504" s="15">
        <f t="shared" si="39"/>
        <v>41164.859502314815</v>
      </c>
      <c r="T504" s="15">
        <f t="shared" si="40"/>
        <v>41194.859502314815</v>
      </c>
      <c r="U504">
        <f t="shared" si="41"/>
        <v>2012</v>
      </c>
    </row>
    <row r="505" spans="1:22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 t="s">
        <v>8313</v>
      </c>
      <c r="P505" t="s">
        <v>8314</v>
      </c>
      <c r="Q505">
        <f t="shared" si="37"/>
        <v>104</v>
      </c>
      <c r="R505">
        <f t="shared" si="38"/>
        <v>111.18</v>
      </c>
      <c r="S505" s="15">
        <f t="shared" si="39"/>
        <v>42211.628611111111</v>
      </c>
      <c r="T505" s="15">
        <f t="shared" si="40"/>
        <v>42241.628611111111</v>
      </c>
      <c r="U505">
        <f t="shared" si="41"/>
        <v>2015</v>
      </c>
    </row>
    <row r="506" spans="1:22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 t="s">
        <v>8323</v>
      </c>
      <c r="P506" t="s">
        <v>8326</v>
      </c>
      <c r="Q506">
        <f t="shared" si="37"/>
        <v>104</v>
      </c>
      <c r="R506">
        <f t="shared" si="38"/>
        <v>199.17</v>
      </c>
      <c r="S506" s="15">
        <f t="shared" si="39"/>
        <v>42265.022824074069</v>
      </c>
      <c r="T506" s="15">
        <f t="shared" si="40"/>
        <v>42285.022824074069</v>
      </c>
      <c r="U506">
        <f t="shared" si="41"/>
        <v>2015</v>
      </c>
      <c r="V506">
        <f>_xlfn.DAYS(T506,S506)</f>
        <v>20</v>
      </c>
    </row>
    <row r="507" spans="1:22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 t="s">
        <v>8313</v>
      </c>
      <c r="P507" t="s">
        <v>8314</v>
      </c>
      <c r="Q507">
        <f t="shared" si="37"/>
        <v>155</v>
      </c>
      <c r="R507">
        <f t="shared" si="38"/>
        <v>207.07</v>
      </c>
      <c r="S507" s="15">
        <f t="shared" si="39"/>
        <v>42423.709074074075</v>
      </c>
      <c r="T507" s="15">
        <f t="shared" si="40"/>
        <v>42453.667407407411</v>
      </c>
      <c r="U507">
        <f t="shared" si="41"/>
        <v>2016</v>
      </c>
    </row>
    <row r="508" spans="1:22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 t="s">
        <v>8313</v>
      </c>
      <c r="P508" t="s">
        <v>8314</v>
      </c>
      <c r="Q508">
        <f t="shared" si="37"/>
        <v>172</v>
      </c>
      <c r="R508">
        <f t="shared" si="38"/>
        <v>174.21</v>
      </c>
      <c r="S508" s="15">
        <f t="shared" si="39"/>
        <v>42278.662037037036</v>
      </c>
      <c r="T508" s="15">
        <f t="shared" si="40"/>
        <v>42309.125</v>
      </c>
      <c r="U508">
        <f t="shared" si="41"/>
        <v>2015</v>
      </c>
    </row>
    <row r="509" spans="1:22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 t="s">
        <v>8323</v>
      </c>
      <c r="P509" t="s">
        <v>8326</v>
      </c>
      <c r="Q509">
        <f t="shared" si="37"/>
        <v>103</v>
      </c>
      <c r="R509">
        <f t="shared" si="38"/>
        <v>85.53</v>
      </c>
      <c r="S509" s="15">
        <f t="shared" si="39"/>
        <v>42522.347812499997</v>
      </c>
      <c r="T509" s="15">
        <f t="shared" si="40"/>
        <v>42552.347812499997</v>
      </c>
      <c r="U509">
        <f t="shared" si="41"/>
        <v>2016</v>
      </c>
      <c r="V509">
        <f t="shared" ref="V509:V510" si="43">_xlfn.DAYS(T509,S509)</f>
        <v>30</v>
      </c>
    </row>
    <row r="510" spans="1:22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 t="s">
        <v>8323</v>
      </c>
      <c r="P510" t="s">
        <v>8326</v>
      </c>
      <c r="Q510">
        <f t="shared" si="37"/>
        <v>154</v>
      </c>
      <c r="R510">
        <f t="shared" si="38"/>
        <v>106.5</v>
      </c>
      <c r="S510" s="15">
        <f t="shared" si="39"/>
        <v>42284.500104166669</v>
      </c>
      <c r="T510" s="15">
        <f t="shared" si="40"/>
        <v>42314.541770833333</v>
      </c>
      <c r="U510">
        <f t="shared" si="41"/>
        <v>2015</v>
      </c>
      <c r="V510">
        <f t="shared" si="43"/>
        <v>30</v>
      </c>
    </row>
    <row r="511" spans="1:22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 t="s">
        <v>8321</v>
      </c>
      <c r="P511" t="s">
        <v>8322</v>
      </c>
      <c r="Q511">
        <f t="shared" si="37"/>
        <v>119</v>
      </c>
      <c r="R511">
        <f t="shared" si="38"/>
        <v>61.5</v>
      </c>
      <c r="S511" s="15">
        <f t="shared" si="39"/>
        <v>41312.737673611111</v>
      </c>
      <c r="T511" s="15">
        <f t="shared" si="40"/>
        <v>41352.696006944447</v>
      </c>
      <c r="U511">
        <f t="shared" si="41"/>
        <v>2013</v>
      </c>
    </row>
    <row r="512" spans="1:22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 t="s">
        <v>8308</v>
      </c>
      <c r="P512" t="s">
        <v>8310</v>
      </c>
      <c r="Q512">
        <f t="shared" si="37"/>
        <v>15</v>
      </c>
      <c r="R512">
        <f t="shared" si="38"/>
        <v>530.69000000000005</v>
      </c>
      <c r="S512" s="15">
        <f t="shared" si="39"/>
        <v>41866.931076388886</v>
      </c>
      <c r="T512" s="15">
        <f t="shared" si="40"/>
        <v>41900.083333333336</v>
      </c>
      <c r="U512">
        <f t="shared" si="41"/>
        <v>2014</v>
      </c>
    </row>
    <row r="513" spans="1:22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 t="s">
        <v>8323</v>
      </c>
      <c r="P513" t="s">
        <v>8326</v>
      </c>
      <c r="Q513">
        <f t="shared" si="37"/>
        <v>102</v>
      </c>
      <c r="R513">
        <f t="shared" si="38"/>
        <v>127.79</v>
      </c>
      <c r="S513" s="15">
        <f t="shared" si="39"/>
        <v>42292.701053240744</v>
      </c>
      <c r="T513" s="15">
        <f t="shared" si="40"/>
        <v>42322.742719907401</v>
      </c>
      <c r="U513">
        <f t="shared" si="41"/>
        <v>2015</v>
      </c>
      <c r="V513">
        <f t="shared" ref="V513:V514" si="44">_xlfn.DAYS(T513,S513)</f>
        <v>30</v>
      </c>
    </row>
    <row r="514" spans="1:22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 t="s">
        <v>8323</v>
      </c>
      <c r="P514" t="s">
        <v>8326</v>
      </c>
      <c r="Q514">
        <f t="shared" si="37"/>
        <v>102</v>
      </c>
      <c r="R514">
        <f t="shared" si="38"/>
        <v>136.85</v>
      </c>
      <c r="S514" s="15">
        <f t="shared" si="39"/>
        <v>42769.574999999997</v>
      </c>
      <c r="T514" s="15">
        <f t="shared" si="40"/>
        <v>42790.574999999997</v>
      </c>
      <c r="U514">
        <f t="shared" si="41"/>
        <v>2017</v>
      </c>
      <c r="V514">
        <f t="shared" si="44"/>
        <v>21</v>
      </c>
    </row>
    <row r="515" spans="1:22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 t="s">
        <v>8327</v>
      </c>
      <c r="P515" t="s">
        <v>8331</v>
      </c>
      <c r="Q515">
        <f t="shared" ref="Q515:Q578" si="45">ROUND(E515/D515*100,0)</f>
        <v>102</v>
      </c>
      <c r="R515">
        <f t="shared" ref="R515:R578" si="46">IFERROR(ROUND(E515/L515,2),0)</f>
        <v>88.04</v>
      </c>
      <c r="S515" s="15">
        <f t="shared" ref="S515:S578" si="47">(((J515/60)/60)/24)+DATE(1970,1,1)</f>
        <v>41388.021261574075</v>
      </c>
      <c r="T515" s="15">
        <f t="shared" ref="T515:T578" si="48">(((I515/60)/60)/24)+DATE(1970,1,1)</f>
        <v>41418.021261574075</v>
      </c>
      <c r="U515">
        <f t="shared" ref="U515:U578" si="49">YEAR(S515)</f>
        <v>2013</v>
      </c>
    </row>
    <row r="516" spans="1:22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 t="s">
        <v>8323</v>
      </c>
      <c r="P516" t="s">
        <v>8326</v>
      </c>
      <c r="Q516">
        <f t="shared" si="45"/>
        <v>102</v>
      </c>
      <c r="R516">
        <f t="shared" si="46"/>
        <v>53.18</v>
      </c>
      <c r="S516" s="15">
        <f t="shared" si="47"/>
        <v>42172.757638888885</v>
      </c>
      <c r="T516" s="15">
        <f t="shared" si="48"/>
        <v>42202.757638888885</v>
      </c>
      <c r="U516">
        <f t="shared" si="49"/>
        <v>2015</v>
      </c>
      <c r="V516">
        <f>_xlfn.DAYS(T516,S516)</f>
        <v>30</v>
      </c>
    </row>
    <row r="517" spans="1:22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 t="s">
        <v>8321</v>
      </c>
      <c r="P517" t="s">
        <v>8332</v>
      </c>
      <c r="Q517">
        <f t="shared" si="45"/>
        <v>102</v>
      </c>
      <c r="R517">
        <f t="shared" si="46"/>
        <v>221.52</v>
      </c>
      <c r="S517" s="15">
        <f t="shared" si="47"/>
        <v>42089.83289351852</v>
      </c>
      <c r="T517" s="15">
        <f t="shared" si="48"/>
        <v>42119.83289351852</v>
      </c>
      <c r="U517">
        <f t="shared" si="49"/>
        <v>2015</v>
      </c>
    </row>
    <row r="518" spans="1:22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 t="s">
        <v>8313</v>
      </c>
      <c r="P518" t="s">
        <v>8314</v>
      </c>
      <c r="Q518">
        <f t="shared" si="45"/>
        <v>61</v>
      </c>
      <c r="R518">
        <f t="shared" si="46"/>
        <v>109.94</v>
      </c>
      <c r="S518" s="15">
        <f t="shared" si="47"/>
        <v>42189.031041666662</v>
      </c>
      <c r="T518" s="15">
        <f t="shared" si="48"/>
        <v>42226.290972222225</v>
      </c>
      <c r="U518">
        <f t="shared" si="49"/>
        <v>2015</v>
      </c>
    </row>
    <row r="519" spans="1:22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 t="s">
        <v>8321</v>
      </c>
      <c r="P519" t="s">
        <v>8322</v>
      </c>
      <c r="Q519">
        <f t="shared" si="45"/>
        <v>305</v>
      </c>
      <c r="R519">
        <f t="shared" si="46"/>
        <v>68.489999999999995</v>
      </c>
      <c r="S519" s="15">
        <f t="shared" si="47"/>
        <v>40480.363483796296</v>
      </c>
      <c r="T519" s="15">
        <f t="shared" si="48"/>
        <v>40530.405150462961</v>
      </c>
      <c r="U519">
        <f t="shared" si="49"/>
        <v>2010</v>
      </c>
    </row>
    <row r="520" spans="1:22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 t="s">
        <v>8323</v>
      </c>
      <c r="P520" t="s">
        <v>8326</v>
      </c>
      <c r="Q520">
        <f t="shared" si="45"/>
        <v>102</v>
      </c>
      <c r="R520">
        <f t="shared" si="46"/>
        <v>125.12</v>
      </c>
      <c r="S520" s="15">
        <f t="shared" si="47"/>
        <v>42567.840069444443</v>
      </c>
      <c r="T520" s="15">
        <f t="shared" si="48"/>
        <v>42597.840069444443</v>
      </c>
      <c r="U520">
        <f t="shared" si="49"/>
        <v>2016</v>
      </c>
      <c r="V520">
        <f>_xlfn.DAYS(T520,S520)</f>
        <v>30</v>
      </c>
    </row>
    <row r="521" spans="1:22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 t="s">
        <v>8319</v>
      </c>
      <c r="P521" t="s">
        <v>8320</v>
      </c>
      <c r="Q521">
        <f t="shared" si="45"/>
        <v>102</v>
      </c>
      <c r="R521">
        <f t="shared" si="46"/>
        <v>149.31</v>
      </c>
      <c r="S521" s="15">
        <f t="shared" si="47"/>
        <v>41902.07240740741</v>
      </c>
      <c r="T521" s="15">
        <f t="shared" si="48"/>
        <v>41940.132638888892</v>
      </c>
      <c r="U521">
        <f t="shared" si="49"/>
        <v>2014</v>
      </c>
    </row>
    <row r="522" spans="1:22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 t="s">
        <v>8327</v>
      </c>
      <c r="P522" t="s">
        <v>8331</v>
      </c>
      <c r="Q522">
        <f t="shared" si="45"/>
        <v>102</v>
      </c>
      <c r="R522">
        <f t="shared" si="46"/>
        <v>67.39</v>
      </c>
      <c r="S522" s="15">
        <f t="shared" si="47"/>
        <v>41664.684108796297</v>
      </c>
      <c r="T522" s="15">
        <f t="shared" si="48"/>
        <v>41694.684108796297</v>
      </c>
      <c r="U522">
        <f t="shared" si="49"/>
        <v>2014</v>
      </c>
    </row>
    <row r="523" spans="1:22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 t="s">
        <v>8311</v>
      </c>
      <c r="P523" t="s">
        <v>8312</v>
      </c>
      <c r="Q523">
        <f t="shared" si="45"/>
        <v>101</v>
      </c>
      <c r="R523">
        <f t="shared" si="46"/>
        <v>44.67</v>
      </c>
      <c r="S523" s="15">
        <f t="shared" si="47"/>
        <v>41899.645300925928</v>
      </c>
      <c r="T523" s="15">
        <f t="shared" si="48"/>
        <v>41933</v>
      </c>
      <c r="U523">
        <f t="shared" si="49"/>
        <v>2014</v>
      </c>
    </row>
    <row r="524" spans="1:22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 t="s">
        <v>8319</v>
      </c>
      <c r="P524" t="s">
        <v>8320</v>
      </c>
      <c r="Q524">
        <f t="shared" si="45"/>
        <v>101</v>
      </c>
      <c r="R524">
        <f t="shared" si="46"/>
        <v>123.35</v>
      </c>
      <c r="S524" s="15">
        <f t="shared" si="47"/>
        <v>41789.896805555552</v>
      </c>
      <c r="T524" s="15">
        <f t="shared" si="48"/>
        <v>41819.896805555552</v>
      </c>
      <c r="U524">
        <f t="shared" si="49"/>
        <v>2014</v>
      </c>
    </row>
    <row r="525" spans="1:22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 t="s">
        <v>8323</v>
      </c>
      <c r="P525" t="s">
        <v>8326</v>
      </c>
      <c r="Q525">
        <f t="shared" si="45"/>
        <v>101</v>
      </c>
      <c r="R525">
        <f t="shared" si="46"/>
        <v>256.37</v>
      </c>
      <c r="S525" s="15">
        <f t="shared" si="47"/>
        <v>42772.833379629628</v>
      </c>
      <c r="T525" s="15">
        <f t="shared" si="48"/>
        <v>42806.875</v>
      </c>
      <c r="U525">
        <f t="shared" si="49"/>
        <v>2017</v>
      </c>
      <c r="V525">
        <f t="shared" ref="V525:V526" si="50">_xlfn.DAYS(T525,S525)</f>
        <v>34</v>
      </c>
    </row>
    <row r="526" spans="1:22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 t="s">
        <v>8323</v>
      </c>
      <c r="P526" t="s">
        <v>8326</v>
      </c>
      <c r="Q526">
        <f t="shared" si="45"/>
        <v>302</v>
      </c>
      <c r="R526">
        <f t="shared" si="46"/>
        <v>252.02</v>
      </c>
      <c r="S526" s="15">
        <f t="shared" si="47"/>
        <v>42473.794710648144</v>
      </c>
      <c r="T526" s="15">
        <f t="shared" si="48"/>
        <v>42503.794710648144</v>
      </c>
      <c r="U526">
        <f t="shared" si="49"/>
        <v>2016</v>
      </c>
      <c r="V526">
        <f t="shared" si="50"/>
        <v>30</v>
      </c>
    </row>
    <row r="527" spans="1:22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 t="s">
        <v>8327</v>
      </c>
      <c r="P527" t="s">
        <v>8331</v>
      </c>
      <c r="Q527">
        <f t="shared" si="45"/>
        <v>101</v>
      </c>
      <c r="R527">
        <f t="shared" si="46"/>
        <v>97.99</v>
      </c>
      <c r="S527" s="15">
        <f t="shared" si="47"/>
        <v>40869.675173611111</v>
      </c>
      <c r="T527" s="15">
        <f t="shared" si="48"/>
        <v>40929.342361111114</v>
      </c>
      <c r="U527">
        <f t="shared" si="49"/>
        <v>2011</v>
      </c>
    </row>
    <row r="528" spans="1:22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 t="s">
        <v>8323</v>
      </c>
      <c r="P528" t="s">
        <v>8324</v>
      </c>
      <c r="Q528">
        <f t="shared" si="45"/>
        <v>191</v>
      </c>
      <c r="R528">
        <f t="shared" si="46"/>
        <v>259.95</v>
      </c>
      <c r="S528" s="15">
        <f t="shared" si="47"/>
        <v>41862.803078703706</v>
      </c>
      <c r="T528" s="15">
        <f t="shared" si="48"/>
        <v>41892.202777777777</v>
      </c>
      <c r="U528">
        <f t="shared" si="49"/>
        <v>2014</v>
      </c>
    </row>
    <row r="529" spans="1:22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 t="s">
        <v>8316</v>
      </c>
      <c r="P529" t="s">
        <v>8317</v>
      </c>
      <c r="Q529">
        <f t="shared" si="45"/>
        <v>537</v>
      </c>
      <c r="R529">
        <f t="shared" si="46"/>
        <v>22.12</v>
      </c>
      <c r="S529" s="15">
        <f t="shared" si="47"/>
        <v>42371.617164351846</v>
      </c>
      <c r="T529" s="15">
        <f t="shared" si="48"/>
        <v>42401.617164351846</v>
      </c>
      <c r="U529">
        <f t="shared" si="49"/>
        <v>2016</v>
      </c>
    </row>
    <row r="530" spans="1:22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 t="s">
        <v>8321</v>
      </c>
      <c r="P530" t="s">
        <v>8322</v>
      </c>
      <c r="Q530">
        <f t="shared" si="45"/>
        <v>113</v>
      </c>
      <c r="R530">
        <f t="shared" si="46"/>
        <v>73.02</v>
      </c>
      <c r="S530" s="15">
        <f t="shared" si="47"/>
        <v>40862.492939814816</v>
      </c>
      <c r="T530" s="15">
        <f t="shared" si="48"/>
        <v>40897.492939814816</v>
      </c>
      <c r="U530">
        <f t="shared" si="49"/>
        <v>2011</v>
      </c>
    </row>
    <row r="531" spans="1:22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 t="s">
        <v>8321</v>
      </c>
      <c r="P531" t="s">
        <v>8332</v>
      </c>
      <c r="Q531">
        <f t="shared" si="45"/>
        <v>143</v>
      </c>
      <c r="R531">
        <f t="shared" si="46"/>
        <v>185.48</v>
      </c>
      <c r="S531" s="15">
        <f t="shared" si="47"/>
        <v>42766.600497685184</v>
      </c>
      <c r="T531" s="15">
        <f t="shared" si="48"/>
        <v>42796.600497685184</v>
      </c>
      <c r="U531">
        <f t="shared" si="49"/>
        <v>2017</v>
      </c>
    </row>
    <row r="532" spans="1:22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 t="s">
        <v>8308</v>
      </c>
      <c r="P532" t="s">
        <v>8310</v>
      </c>
      <c r="Q532">
        <f t="shared" si="45"/>
        <v>73</v>
      </c>
      <c r="R532">
        <f t="shared" si="46"/>
        <v>405.5</v>
      </c>
      <c r="S532" s="15">
        <f t="shared" si="47"/>
        <v>42262.104780092588</v>
      </c>
      <c r="T532" s="15">
        <f t="shared" si="48"/>
        <v>42292.104780092588</v>
      </c>
      <c r="U532">
        <f t="shared" si="49"/>
        <v>2015</v>
      </c>
    </row>
    <row r="533" spans="1:22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 t="s">
        <v>8327</v>
      </c>
      <c r="P533" t="s">
        <v>8331</v>
      </c>
      <c r="Q533">
        <f t="shared" si="45"/>
        <v>145</v>
      </c>
      <c r="R533">
        <f t="shared" si="46"/>
        <v>70.790000000000006</v>
      </c>
      <c r="S533" s="15">
        <f t="shared" si="47"/>
        <v>41053.80846064815</v>
      </c>
      <c r="T533" s="15">
        <f t="shared" si="48"/>
        <v>41074.80846064815</v>
      </c>
      <c r="U533">
        <f t="shared" si="49"/>
        <v>2012</v>
      </c>
    </row>
    <row r="534" spans="1:22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 t="s">
        <v>8323</v>
      </c>
      <c r="P534" t="s">
        <v>8326</v>
      </c>
      <c r="Q534">
        <f t="shared" si="45"/>
        <v>111</v>
      </c>
      <c r="R534">
        <f t="shared" si="46"/>
        <v>200.69</v>
      </c>
      <c r="S534" s="15">
        <f t="shared" si="47"/>
        <v>41775.753761574073</v>
      </c>
      <c r="T534" s="15">
        <f t="shared" si="48"/>
        <v>41805.753761574073</v>
      </c>
      <c r="U534">
        <f t="shared" si="49"/>
        <v>2014</v>
      </c>
      <c r="V534">
        <f>_xlfn.DAYS(T534,S534)</f>
        <v>30</v>
      </c>
    </row>
    <row r="535" spans="1:22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 t="s">
        <v>8327</v>
      </c>
      <c r="P535" t="s">
        <v>8331</v>
      </c>
      <c r="Q535">
        <f t="shared" si="45"/>
        <v>144</v>
      </c>
      <c r="R535">
        <f t="shared" si="46"/>
        <v>92.55</v>
      </c>
      <c r="S535" s="15">
        <f t="shared" si="47"/>
        <v>41276.047905092593</v>
      </c>
      <c r="T535" s="15">
        <f t="shared" si="48"/>
        <v>41306.047905092593</v>
      </c>
      <c r="U535">
        <f t="shared" si="49"/>
        <v>2013</v>
      </c>
    </row>
    <row r="536" spans="1:22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 t="s">
        <v>8308</v>
      </c>
      <c r="P536" t="s">
        <v>8310</v>
      </c>
      <c r="Q536">
        <f t="shared" si="45"/>
        <v>11</v>
      </c>
      <c r="R536">
        <f t="shared" si="46"/>
        <v>51.82</v>
      </c>
      <c r="S536" s="15">
        <f t="shared" si="47"/>
        <v>42410.774155092593</v>
      </c>
      <c r="T536" s="15">
        <f t="shared" si="48"/>
        <v>42440.774155092593</v>
      </c>
      <c r="U536">
        <f t="shared" si="49"/>
        <v>2016</v>
      </c>
    </row>
    <row r="537" spans="1:22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 t="s">
        <v>8316</v>
      </c>
      <c r="P537" t="s">
        <v>8334</v>
      </c>
      <c r="Q537">
        <f t="shared" si="45"/>
        <v>28</v>
      </c>
      <c r="R537">
        <f t="shared" si="46"/>
        <v>26.6</v>
      </c>
      <c r="S537" s="15">
        <f t="shared" si="47"/>
        <v>41948.771168981482</v>
      </c>
      <c r="T537" s="15">
        <f t="shared" si="48"/>
        <v>41978.771168981482</v>
      </c>
      <c r="U537">
        <f t="shared" si="49"/>
        <v>2014</v>
      </c>
    </row>
    <row r="538" spans="1:22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 t="s">
        <v>8308</v>
      </c>
      <c r="P538" t="s">
        <v>8309</v>
      </c>
      <c r="Q538">
        <f t="shared" si="45"/>
        <v>118</v>
      </c>
      <c r="R538">
        <f t="shared" si="46"/>
        <v>97.19</v>
      </c>
      <c r="S538" s="15">
        <f t="shared" si="47"/>
        <v>41389.808194444442</v>
      </c>
      <c r="T538" s="15">
        <f t="shared" si="48"/>
        <v>41422</v>
      </c>
      <c r="U538">
        <f t="shared" si="49"/>
        <v>2013</v>
      </c>
    </row>
    <row r="539" spans="1:22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 t="s">
        <v>8321</v>
      </c>
      <c r="P539" t="s">
        <v>8322</v>
      </c>
      <c r="Q539">
        <f t="shared" si="45"/>
        <v>283</v>
      </c>
      <c r="R539">
        <f t="shared" si="46"/>
        <v>49.88</v>
      </c>
      <c r="S539" s="15">
        <f t="shared" si="47"/>
        <v>41330.038784722223</v>
      </c>
      <c r="T539" s="15">
        <f t="shared" si="48"/>
        <v>41359.997118055559</v>
      </c>
      <c r="U539">
        <f t="shared" si="49"/>
        <v>2013</v>
      </c>
    </row>
    <row r="540" spans="1:22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 t="s">
        <v>8321</v>
      </c>
      <c r="P540" t="s">
        <v>8332</v>
      </c>
      <c r="Q540">
        <f t="shared" si="45"/>
        <v>128</v>
      </c>
      <c r="R540">
        <f t="shared" si="46"/>
        <v>118.34</v>
      </c>
      <c r="S540" s="15">
        <f t="shared" si="47"/>
        <v>42196.928668981483</v>
      </c>
      <c r="T540" s="15">
        <f t="shared" si="48"/>
        <v>42226.928668981483</v>
      </c>
      <c r="U540">
        <f t="shared" si="49"/>
        <v>2015</v>
      </c>
    </row>
    <row r="541" spans="1:22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 t="s">
        <v>8308</v>
      </c>
      <c r="P541" t="s">
        <v>8309</v>
      </c>
      <c r="Q541">
        <f t="shared" si="45"/>
        <v>281</v>
      </c>
      <c r="R541">
        <f t="shared" si="46"/>
        <v>147.94999999999999</v>
      </c>
      <c r="S541" s="15">
        <f t="shared" si="47"/>
        <v>41861.070567129631</v>
      </c>
      <c r="T541" s="15">
        <f t="shared" si="48"/>
        <v>41906.070567129631</v>
      </c>
      <c r="U541">
        <f t="shared" si="49"/>
        <v>2014</v>
      </c>
    </row>
    <row r="542" spans="1:22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 t="s">
        <v>8308</v>
      </c>
      <c r="P542" t="s">
        <v>8310</v>
      </c>
      <c r="Q542">
        <f t="shared" si="45"/>
        <v>47</v>
      </c>
      <c r="R542">
        <f t="shared" si="46"/>
        <v>1272.73</v>
      </c>
      <c r="S542" s="15">
        <f t="shared" si="47"/>
        <v>42742.30332175926</v>
      </c>
      <c r="T542" s="15">
        <f t="shared" si="48"/>
        <v>42775.30332175926</v>
      </c>
      <c r="U542">
        <f t="shared" si="49"/>
        <v>2017</v>
      </c>
    </row>
    <row r="543" spans="1:22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 t="s">
        <v>8327</v>
      </c>
      <c r="P543" t="s">
        <v>8331</v>
      </c>
      <c r="Q543">
        <f t="shared" si="45"/>
        <v>117</v>
      </c>
      <c r="R543">
        <f t="shared" si="46"/>
        <v>76.92</v>
      </c>
      <c r="S543" s="15">
        <f t="shared" si="47"/>
        <v>41507.845451388886</v>
      </c>
      <c r="T543" s="15">
        <f t="shared" si="48"/>
        <v>41537.845451388886</v>
      </c>
      <c r="U543">
        <f t="shared" si="49"/>
        <v>2013</v>
      </c>
    </row>
    <row r="544" spans="1:22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 t="s">
        <v>8327</v>
      </c>
      <c r="P544" t="s">
        <v>8331</v>
      </c>
      <c r="Q544">
        <f t="shared" si="45"/>
        <v>111</v>
      </c>
      <c r="R544">
        <f t="shared" si="46"/>
        <v>73.36</v>
      </c>
      <c r="S544" s="15">
        <f t="shared" si="47"/>
        <v>41682.099189814813</v>
      </c>
      <c r="T544" s="15">
        <f t="shared" si="48"/>
        <v>41722.057523148149</v>
      </c>
      <c r="U544">
        <f t="shared" si="49"/>
        <v>2014</v>
      </c>
    </row>
    <row r="545" spans="1:21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 t="s">
        <v>8308</v>
      </c>
      <c r="P545" t="s">
        <v>8309</v>
      </c>
      <c r="Q545">
        <f t="shared" si="45"/>
        <v>347</v>
      </c>
      <c r="R545">
        <f t="shared" si="46"/>
        <v>29.31</v>
      </c>
      <c r="S545" s="15">
        <f t="shared" si="47"/>
        <v>41438.899594907409</v>
      </c>
      <c r="T545" s="15">
        <f t="shared" si="48"/>
        <v>41468.899594907409</v>
      </c>
      <c r="U545">
        <f t="shared" si="49"/>
        <v>2013</v>
      </c>
    </row>
    <row r="546" spans="1:21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 t="s">
        <v>8313</v>
      </c>
      <c r="P546" t="s">
        <v>8314</v>
      </c>
      <c r="Q546">
        <f t="shared" si="45"/>
        <v>57</v>
      </c>
      <c r="R546">
        <f t="shared" si="46"/>
        <v>150.5</v>
      </c>
      <c r="S546" s="15">
        <f t="shared" si="47"/>
        <v>41891.780023148152</v>
      </c>
      <c r="T546" s="15">
        <f t="shared" si="48"/>
        <v>41926.780023148152</v>
      </c>
      <c r="U546">
        <f t="shared" si="49"/>
        <v>2014</v>
      </c>
    </row>
    <row r="547" spans="1:21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 t="s">
        <v>8321</v>
      </c>
      <c r="P547" t="s">
        <v>8322</v>
      </c>
      <c r="Q547">
        <f t="shared" si="45"/>
        <v>114</v>
      </c>
      <c r="R547">
        <f t="shared" si="46"/>
        <v>103.22</v>
      </c>
      <c r="S547" s="15">
        <f t="shared" si="47"/>
        <v>42292.250787037032</v>
      </c>
      <c r="T547" s="15">
        <f t="shared" si="48"/>
        <v>42322.292361111111</v>
      </c>
      <c r="U547">
        <f t="shared" si="49"/>
        <v>2015</v>
      </c>
    </row>
    <row r="548" spans="1:21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 t="s">
        <v>8316</v>
      </c>
      <c r="P548" t="s">
        <v>8317</v>
      </c>
      <c r="Q548">
        <f t="shared" si="45"/>
        <v>171</v>
      </c>
      <c r="R548">
        <f t="shared" si="46"/>
        <v>25.43</v>
      </c>
      <c r="S548" s="15">
        <f t="shared" si="47"/>
        <v>41484.664247685185</v>
      </c>
      <c r="T548" s="15">
        <f t="shared" si="48"/>
        <v>41520.166666666664</v>
      </c>
      <c r="U548">
        <f t="shared" si="49"/>
        <v>2013</v>
      </c>
    </row>
    <row r="549" spans="1:21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 t="s">
        <v>8308</v>
      </c>
      <c r="P549" t="s">
        <v>8342</v>
      </c>
      <c r="Q549">
        <f t="shared" si="45"/>
        <v>27</v>
      </c>
      <c r="R549">
        <f t="shared" si="46"/>
        <v>402.71</v>
      </c>
      <c r="S549" s="15">
        <f t="shared" si="47"/>
        <v>42283.592465277776</v>
      </c>
      <c r="T549" s="15">
        <f t="shared" si="48"/>
        <v>42323.634131944447</v>
      </c>
      <c r="U549">
        <f t="shared" si="49"/>
        <v>2015</v>
      </c>
    </row>
    <row r="550" spans="1:21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 t="s">
        <v>8327</v>
      </c>
      <c r="P550" t="s">
        <v>8341</v>
      </c>
      <c r="Q550">
        <f t="shared" si="45"/>
        <v>109</v>
      </c>
      <c r="R550">
        <f t="shared" si="46"/>
        <v>103.68</v>
      </c>
      <c r="S550" s="15">
        <f t="shared" si="47"/>
        <v>42269.967835648145</v>
      </c>
      <c r="T550" s="15">
        <f t="shared" si="48"/>
        <v>42290.967835648145</v>
      </c>
      <c r="U550">
        <f t="shared" si="49"/>
        <v>2015</v>
      </c>
    </row>
    <row r="551" spans="1:21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 t="s">
        <v>8311</v>
      </c>
      <c r="P551" t="s">
        <v>8333</v>
      </c>
      <c r="Q551">
        <f t="shared" si="45"/>
        <v>136</v>
      </c>
      <c r="R551">
        <f t="shared" si="46"/>
        <v>59.97</v>
      </c>
      <c r="S551" s="15">
        <f t="shared" si="47"/>
        <v>42200.578310185185</v>
      </c>
      <c r="T551" s="15">
        <f t="shared" si="48"/>
        <v>42252.165972222225</v>
      </c>
      <c r="U551">
        <f t="shared" si="49"/>
        <v>2015</v>
      </c>
    </row>
    <row r="552" spans="1:21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 t="s">
        <v>8316</v>
      </c>
      <c r="P552" t="s">
        <v>8317</v>
      </c>
      <c r="Q552">
        <f t="shared" si="45"/>
        <v>1357</v>
      </c>
      <c r="R552">
        <f t="shared" si="46"/>
        <v>14.37</v>
      </c>
      <c r="S552" s="15">
        <f t="shared" si="47"/>
        <v>42315.699490740735</v>
      </c>
      <c r="T552" s="15">
        <f t="shared" si="48"/>
        <v>42345.699490740735</v>
      </c>
      <c r="U552">
        <f t="shared" si="49"/>
        <v>2015</v>
      </c>
    </row>
    <row r="553" spans="1:21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 t="s">
        <v>8316</v>
      </c>
      <c r="P553" t="s">
        <v>8317</v>
      </c>
      <c r="Q553">
        <f t="shared" si="45"/>
        <v>271</v>
      </c>
      <c r="R553">
        <f t="shared" si="46"/>
        <v>140.97999999999999</v>
      </c>
      <c r="S553" s="15">
        <f t="shared" si="47"/>
        <v>42452.825740740736</v>
      </c>
      <c r="T553" s="15">
        <f t="shared" si="48"/>
        <v>42482.825740740736</v>
      </c>
      <c r="U553">
        <f t="shared" si="49"/>
        <v>2016</v>
      </c>
    </row>
    <row r="554" spans="1:21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 t="s">
        <v>8313</v>
      </c>
      <c r="P554" t="s">
        <v>8314</v>
      </c>
      <c r="Q554">
        <f t="shared" si="45"/>
        <v>135</v>
      </c>
      <c r="R554">
        <f t="shared" si="46"/>
        <v>79.41</v>
      </c>
      <c r="S554" s="15">
        <f t="shared" si="47"/>
        <v>42298.34783564815</v>
      </c>
      <c r="T554" s="15">
        <f t="shared" si="48"/>
        <v>42358.375</v>
      </c>
      <c r="U554">
        <f t="shared" si="49"/>
        <v>2015</v>
      </c>
    </row>
    <row r="555" spans="1:21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 t="s">
        <v>8327</v>
      </c>
      <c r="P555" t="s">
        <v>8331</v>
      </c>
      <c r="Q555">
        <f t="shared" si="45"/>
        <v>154</v>
      </c>
      <c r="R555">
        <f t="shared" si="46"/>
        <v>70.58</v>
      </c>
      <c r="S555" s="15">
        <f t="shared" si="47"/>
        <v>41600.538657407407</v>
      </c>
      <c r="T555" s="15">
        <f t="shared" si="48"/>
        <v>41645.538657407407</v>
      </c>
      <c r="U555">
        <f t="shared" si="49"/>
        <v>2013</v>
      </c>
    </row>
    <row r="556" spans="1:21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 t="s">
        <v>8321</v>
      </c>
      <c r="P556" t="s">
        <v>8322</v>
      </c>
      <c r="Q556">
        <f t="shared" si="45"/>
        <v>105</v>
      </c>
      <c r="R556">
        <f t="shared" si="46"/>
        <v>78.66</v>
      </c>
      <c r="S556" s="15">
        <f t="shared" si="47"/>
        <v>41079.877442129626</v>
      </c>
      <c r="T556" s="15">
        <f t="shared" si="48"/>
        <v>41109.877442129626</v>
      </c>
      <c r="U556">
        <f t="shared" si="49"/>
        <v>2012</v>
      </c>
    </row>
    <row r="557" spans="1:21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 t="s">
        <v>8313</v>
      </c>
      <c r="P557" t="s">
        <v>8314</v>
      </c>
      <c r="Q557">
        <f t="shared" si="45"/>
        <v>103</v>
      </c>
      <c r="R557">
        <f t="shared" si="46"/>
        <v>234.79</v>
      </c>
      <c r="S557" s="15">
        <f t="shared" si="47"/>
        <v>42297.748067129629</v>
      </c>
      <c r="T557" s="15">
        <f t="shared" si="48"/>
        <v>42342.208333333328</v>
      </c>
      <c r="U557">
        <f t="shared" si="49"/>
        <v>2015</v>
      </c>
    </row>
    <row r="558" spans="1:21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 t="s">
        <v>8327</v>
      </c>
      <c r="P558" t="s">
        <v>8331</v>
      </c>
      <c r="Q558">
        <f t="shared" si="45"/>
        <v>199</v>
      </c>
      <c r="R558">
        <f t="shared" si="46"/>
        <v>94.49</v>
      </c>
      <c r="S558" s="15">
        <f t="shared" si="47"/>
        <v>40487.621365740742</v>
      </c>
      <c r="T558" s="15">
        <f t="shared" si="48"/>
        <v>40544.207638888889</v>
      </c>
      <c r="U558">
        <f t="shared" si="49"/>
        <v>2010</v>
      </c>
    </row>
    <row r="559" spans="1:21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 t="s">
        <v>8308</v>
      </c>
      <c r="P559" t="s">
        <v>8310</v>
      </c>
      <c r="Q559">
        <f t="shared" si="45"/>
        <v>44</v>
      </c>
      <c r="R559">
        <f t="shared" si="46"/>
        <v>174.95</v>
      </c>
      <c r="S559" s="15">
        <f t="shared" si="47"/>
        <v>42676.583599537036</v>
      </c>
      <c r="T559" s="15">
        <f t="shared" si="48"/>
        <v>42718.6252662037</v>
      </c>
      <c r="U559">
        <f t="shared" si="49"/>
        <v>2016</v>
      </c>
    </row>
    <row r="560" spans="1:21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 t="s">
        <v>8311</v>
      </c>
      <c r="P560" t="s">
        <v>8333</v>
      </c>
      <c r="Q560">
        <f t="shared" si="45"/>
        <v>102</v>
      </c>
      <c r="R560">
        <f t="shared" si="46"/>
        <v>141.41999999999999</v>
      </c>
      <c r="S560" s="15">
        <f t="shared" si="47"/>
        <v>41401.648217592592</v>
      </c>
      <c r="T560" s="15">
        <f t="shared" si="48"/>
        <v>41436.648217592592</v>
      </c>
      <c r="U560">
        <f t="shared" si="49"/>
        <v>2013</v>
      </c>
    </row>
    <row r="561" spans="1:22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 t="s">
        <v>8319</v>
      </c>
      <c r="P561" t="s">
        <v>8320</v>
      </c>
      <c r="Q561">
        <f t="shared" si="45"/>
        <v>111</v>
      </c>
      <c r="R561">
        <f t="shared" si="46"/>
        <v>74.180000000000007</v>
      </c>
      <c r="S561" s="15">
        <f t="shared" si="47"/>
        <v>41786.640543981484</v>
      </c>
      <c r="T561" s="15">
        <f t="shared" si="48"/>
        <v>41816.640543981484</v>
      </c>
      <c r="U561">
        <f t="shared" si="49"/>
        <v>2014</v>
      </c>
    </row>
    <row r="562" spans="1:22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 t="s">
        <v>8316</v>
      </c>
      <c r="P562" t="s">
        <v>8317</v>
      </c>
      <c r="Q562">
        <f t="shared" si="45"/>
        <v>147</v>
      </c>
      <c r="R562">
        <f t="shared" si="46"/>
        <v>52.7</v>
      </c>
      <c r="S562" s="15">
        <f t="shared" si="47"/>
        <v>42262.416643518518</v>
      </c>
      <c r="T562" s="15">
        <f t="shared" si="48"/>
        <v>42292.416643518518</v>
      </c>
      <c r="U562">
        <f t="shared" si="49"/>
        <v>2015</v>
      </c>
    </row>
    <row r="563" spans="1:22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 t="s">
        <v>8313</v>
      </c>
      <c r="P563" t="s">
        <v>8314</v>
      </c>
      <c r="Q563">
        <f t="shared" si="45"/>
        <v>105</v>
      </c>
      <c r="R563">
        <f t="shared" si="46"/>
        <v>118.74</v>
      </c>
      <c r="S563" s="15">
        <f t="shared" si="47"/>
        <v>42130.865150462967</v>
      </c>
      <c r="T563" s="15">
        <f t="shared" si="48"/>
        <v>42163.166666666672</v>
      </c>
      <c r="U563">
        <f t="shared" si="49"/>
        <v>2015</v>
      </c>
    </row>
    <row r="564" spans="1:22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 t="s">
        <v>8323</v>
      </c>
      <c r="P564" t="s">
        <v>8326</v>
      </c>
      <c r="Q564">
        <f t="shared" si="45"/>
        <v>101</v>
      </c>
      <c r="R564">
        <f t="shared" si="46"/>
        <v>70.77</v>
      </c>
      <c r="S564" s="15">
        <f t="shared" si="47"/>
        <v>42059.085752314815</v>
      </c>
      <c r="T564" s="15">
        <f t="shared" si="48"/>
        <v>42089.044085648144</v>
      </c>
      <c r="U564">
        <f t="shared" si="49"/>
        <v>2015</v>
      </c>
      <c r="V564">
        <f>_xlfn.DAYS(T564,S564)</f>
        <v>30</v>
      </c>
    </row>
    <row r="565" spans="1:22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 t="s">
        <v>8323</v>
      </c>
      <c r="P565" t="s">
        <v>8324</v>
      </c>
      <c r="Q565">
        <f t="shared" si="45"/>
        <v>109</v>
      </c>
      <c r="R565">
        <f t="shared" si="46"/>
        <v>84.11</v>
      </c>
      <c r="S565" s="15">
        <f t="shared" si="47"/>
        <v>42387.7268287037</v>
      </c>
      <c r="T565" s="15">
        <f t="shared" si="48"/>
        <v>42402.7268287037</v>
      </c>
      <c r="U565">
        <f t="shared" si="49"/>
        <v>2016</v>
      </c>
    </row>
    <row r="566" spans="1:22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 t="s">
        <v>8308</v>
      </c>
      <c r="P566" t="s">
        <v>8309</v>
      </c>
      <c r="Q566">
        <f t="shared" si="45"/>
        <v>262</v>
      </c>
      <c r="R566">
        <f t="shared" si="46"/>
        <v>127.32</v>
      </c>
      <c r="S566" s="15">
        <f t="shared" si="47"/>
        <v>40898.089236111111</v>
      </c>
      <c r="T566" s="15">
        <f t="shared" si="48"/>
        <v>40920.041666666664</v>
      </c>
      <c r="U566">
        <f t="shared" si="49"/>
        <v>2011</v>
      </c>
    </row>
    <row r="567" spans="1:22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 t="s">
        <v>8313</v>
      </c>
      <c r="P567" t="s">
        <v>8314</v>
      </c>
      <c r="Q567">
        <f t="shared" si="45"/>
        <v>101</v>
      </c>
      <c r="R567">
        <f t="shared" si="46"/>
        <v>211.48</v>
      </c>
      <c r="S567" s="15">
        <f t="shared" si="47"/>
        <v>42138.506377314814</v>
      </c>
      <c r="T567" s="15">
        <f t="shared" si="48"/>
        <v>42168.506377314814</v>
      </c>
      <c r="U567">
        <f t="shared" si="49"/>
        <v>2015</v>
      </c>
    </row>
    <row r="568" spans="1:22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 t="s">
        <v>8321</v>
      </c>
      <c r="P568" t="s">
        <v>8322</v>
      </c>
      <c r="Q568">
        <f t="shared" si="45"/>
        <v>104</v>
      </c>
      <c r="R568">
        <f t="shared" si="46"/>
        <v>81.849999999999994</v>
      </c>
      <c r="S568" s="15">
        <f t="shared" si="47"/>
        <v>42043.605578703704</v>
      </c>
      <c r="T568" s="15">
        <f t="shared" si="48"/>
        <v>42078.563912037032</v>
      </c>
      <c r="U568">
        <f t="shared" si="49"/>
        <v>2015</v>
      </c>
    </row>
    <row r="569" spans="1:22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 t="s">
        <v>8321</v>
      </c>
      <c r="P569" t="s">
        <v>8322</v>
      </c>
      <c r="Q569">
        <f t="shared" si="45"/>
        <v>132</v>
      </c>
      <c r="R569">
        <f t="shared" si="46"/>
        <v>78.58</v>
      </c>
      <c r="S569" s="15">
        <f t="shared" si="47"/>
        <v>41785.452534722222</v>
      </c>
      <c r="T569" s="15">
        <f t="shared" si="48"/>
        <v>41815.452534722222</v>
      </c>
      <c r="U569">
        <f t="shared" si="49"/>
        <v>2014</v>
      </c>
    </row>
    <row r="570" spans="1:22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 t="s">
        <v>8321</v>
      </c>
      <c r="P570" t="s">
        <v>8322</v>
      </c>
      <c r="Q570">
        <f t="shared" si="45"/>
        <v>104</v>
      </c>
      <c r="R570">
        <f t="shared" si="46"/>
        <v>56.46</v>
      </c>
      <c r="S570" s="15">
        <f t="shared" si="47"/>
        <v>40379.776435185187</v>
      </c>
      <c r="T570" s="15">
        <f t="shared" si="48"/>
        <v>40422.155555555553</v>
      </c>
      <c r="U570">
        <f t="shared" si="49"/>
        <v>2010</v>
      </c>
    </row>
    <row r="571" spans="1:22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 t="s">
        <v>8308</v>
      </c>
      <c r="P571" t="s">
        <v>8310</v>
      </c>
      <c r="Q571">
        <f t="shared" si="45"/>
        <v>112</v>
      </c>
      <c r="R571">
        <f t="shared" si="46"/>
        <v>367.97</v>
      </c>
      <c r="S571" s="15">
        <f t="shared" si="47"/>
        <v>42257.882731481484</v>
      </c>
      <c r="T571" s="15">
        <f t="shared" si="48"/>
        <v>42292.882731481484</v>
      </c>
      <c r="U571">
        <f t="shared" si="49"/>
        <v>2015</v>
      </c>
    </row>
    <row r="572" spans="1:22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 t="s">
        <v>8321</v>
      </c>
      <c r="P572" t="s">
        <v>8343</v>
      </c>
      <c r="Q572">
        <f t="shared" si="45"/>
        <v>107</v>
      </c>
      <c r="R572">
        <f t="shared" si="46"/>
        <v>273.83</v>
      </c>
      <c r="S572" s="15">
        <f t="shared" si="47"/>
        <v>41583.083981481483</v>
      </c>
      <c r="T572" s="15">
        <f t="shared" si="48"/>
        <v>41618.083981481483</v>
      </c>
      <c r="U572">
        <f t="shared" si="49"/>
        <v>2013</v>
      </c>
    </row>
    <row r="573" spans="1:22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 t="s">
        <v>8308</v>
      </c>
      <c r="P573" t="s">
        <v>8342</v>
      </c>
      <c r="Q573">
        <f t="shared" si="45"/>
        <v>21</v>
      </c>
      <c r="R573">
        <f t="shared" si="46"/>
        <v>105.93</v>
      </c>
      <c r="S573" s="15">
        <f t="shared" si="47"/>
        <v>42247.496759259258</v>
      </c>
      <c r="T573" s="15">
        <f t="shared" si="48"/>
        <v>42278.207638888889</v>
      </c>
      <c r="U573">
        <f t="shared" si="49"/>
        <v>2015</v>
      </c>
    </row>
    <row r="574" spans="1:22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 t="s">
        <v>8323</v>
      </c>
      <c r="P574" t="s">
        <v>8326</v>
      </c>
      <c r="Q574">
        <f t="shared" si="45"/>
        <v>128</v>
      </c>
      <c r="R574">
        <f t="shared" si="46"/>
        <v>72.760000000000005</v>
      </c>
      <c r="S574" s="15">
        <f t="shared" si="47"/>
        <v>42144.573807870373</v>
      </c>
      <c r="T574" s="15">
        <f t="shared" si="48"/>
        <v>42166.165972222225</v>
      </c>
      <c r="U574">
        <f t="shared" si="49"/>
        <v>2015</v>
      </c>
      <c r="V574">
        <f>_xlfn.DAYS(T574,S574)</f>
        <v>22</v>
      </c>
    </row>
    <row r="575" spans="1:22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 t="s">
        <v>8311</v>
      </c>
      <c r="P575" t="s">
        <v>8333</v>
      </c>
      <c r="Q575">
        <f t="shared" si="45"/>
        <v>128</v>
      </c>
      <c r="R575">
        <f t="shared" si="46"/>
        <v>492.31</v>
      </c>
      <c r="S575" s="15">
        <f t="shared" si="47"/>
        <v>42019.590173611112</v>
      </c>
      <c r="T575" s="15">
        <f t="shared" si="48"/>
        <v>42049.590173611112</v>
      </c>
      <c r="U575">
        <f t="shared" si="49"/>
        <v>2015</v>
      </c>
    </row>
    <row r="576" spans="1:22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 t="s">
        <v>8323</v>
      </c>
      <c r="P576" t="s">
        <v>8326</v>
      </c>
      <c r="Q576">
        <f t="shared" si="45"/>
        <v>128</v>
      </c>
      <c r="R576">
        <f t="shared" si="46"/>
        <v>90.74</v>
      </c>
      <c r="S576" s="15">
        <f t="shared" si="47"/>
        <v>42158.065694444449</v>
      </c>
      <c r="T576" s="15">
        <f t="shared" si="48"/>
        <v>42201</v>
      </c>
      <c r="U576">
        <f t="shared" si="49"/>
        <v>2015</v>
      </c>
      <c r="V576">
        <f>_xlfn.DAYS(T576,S576)</f>
        <v>43</v>
      </c>
    </row>
    <row r="577" spans="1:22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 t="s">
        <v>8308</v>
      </c>
      <c r="P577" t="s">
        <v>8310</v>
      </c>
      <c r="Q577">
        <f t="shared" si="45"/>
        <v>26</v>
      </c>
      <c r="R577">
        <f t="shared" si="46"/>
        <v>133.25</v>
      </c>
      <c r="S577" s="15">
        <f t="shared" si="47"/>
        <v>42504.403877314813</v>
      </c>
      <c r="T577" s="15">
        <f t="shared" si="48"/>
        <v>42549.403877314813</v>
      </c>
      <c r="U577">
        <f t="shared" si="49"/>
        <v>2016</v>
      </c>
    </row>
    <row r="578" spans="1:22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 t="s">
        <v>8323</v>
      </c>
      <c r="P578" t="s">
        <v>8324</v>
      </c>
      <c r="Q578">
        <f t="shared" si="45"/>
        <v>120</v>
      </c>
      <c r="R578">
        <f t="shared" si="46"/>
        <v>108.24</v>
      </c>
      <c r="S578" s="15">
        <f t="shared" si="47"/>
        <v>41888.674826388888</v>
      </c>
      <c r="T578" s="15">
        <f t="shared" si="48"/>
        <v>41918.674826388888</v>
      </c>
      <c r="U578">
        <f t="shared" si="49"/>
        <v>2014</v>
      </c>
    </row>
    <row r="579" spans="1:22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 t="s">
        <v>8323</v>
      </c>
      <c r="P579" t="s">
        <v>8326</v>
      </c>
      <c r="Q579">
        <f t="shared" ref="Q579:Q642" si="51">ROUND(E579/D579*100,0)</f>
        <v>127</v>
      </c>
      <c r="R579">
        <f t="shared" ref="R579:R642" si="52">IFERROR(ROUND(E579/L579,2),0)</f>
        <v>69.569999999999993</v>
      </c>
      <c r="S579" s="15">
        <f t="shared" ref="S579:S642" si="53">(((J579/60)/60)/24)+DATE(1970,1,1)</f>
        <v>41871.755694444444</v>
      </c>
      <c r="T579" s="15">
        <f t="shared" ref="T579:T642" si="54">(((I579/60)/60)/24)+DATE(1970,1,1)</f>
        <v>41901.755694444444</v>
      </c>
      <c r="U579">
        <f t="shared" ref="U579:U642" si="55">YEAR(S579)</f>
        <v>2014</v>
      </c>
      <c r="V579">
        <f>_xlfn.DAYS(T579,S579)</f>
        <v>30</v>
      </c>
    </row>
    <row r="580" spans="1:22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 t="s">
        <v>8321</v>
      </c>
      <c r="P580" t="s">
        <v>8322</v>
      </c>
      <c r="Q580">
        <f t="shared" si="51"/>
        <v>106</v>
      </c>
      <c r="R580">
        <f t="shared" si="52"/>
        <v>62.71</v>
      </c>
      <c r="S580" s="15">
        <f t="shared" si="53"/>
        <v>40567.694560185184</v>
      </c>
      <c r="T580" s="15">
        <f t="shared" si="54"/>
        <v>40612.694560185184</v>
      </c>
      <c r="U580">
        <f t="shared" si="55"/>
        <v>2011</v>
      </c>
    </row>
    <row r="581" spans="1:22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 t="s">
        <v>8308</v>
      </c>
      <c r="P581" t="s">
        <v>8309</v>
      </c>
      <c r="Q581">
        <f t="shared" si="51"/>
        <v>253</v>
      </c>
      <c r="R581">
        <f t="shared" si="52"/>
        <v>68.25</v>
      </c>
      <c r="S581" s="15">
        <f t="shared" si="53"/>
        <v>42704.857094907406</v>
      </c>
      <c r="T581" s="15">
        <f t="shared" si="54"/>
        <v>42764.857094907406</v>
      </c>
      <c r="U581">
        <f t="shared" si="55"/>
        <v>2016</v>
      </c>
    </row>
    <row r="582" spans="1:22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 t="s">
        <v>8323</v>
      </c>
      <c r="P582" t="s">
        <v>8326</v>
      </c>
      <c r="Q582">
        <f t="shared" si="51"/>
        <v>103</v>
      </c>
      <c r="R582">
        <f t="shared" si="52"/>
        <v>93.81</v>
      </c>
      <c r="S582" s="15">
        <f t="shared" si="53"/>
        <v>41964.315532407403</v>
      </c>
      <c r="T582" s="15">
        <f t="shared" si="54"/>
        <v>41995.166666666672</v>
      </c>
      <c r="U582">
        <f t="shared" si="55"/>
        <v>2014</v>
      </c>
      <c r="V582">
        <f>_xlfn.DAYS(T582,S582)</f>
        <v>31</v>
      </c>
    </row>
    <row r="583" spans="1:22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 t="s">
        <v>8327</v>
      </c>
      <c r="P583" t="s">
        <v>8331</v>
      </c>
      <c r="Q583">
        <f t="shared" si="51"/>
        <v>100</v>
      </c>
      <c r="R583">
        <f t="shared" si="52"/>
        <v>126.81</v>
      </c>
      <c r="S583" s="15">
        <f t="shared" si="53"/>
        <v>41186.306527777779</v>
      </c>
      <c r="T583" s="15">
        <f t="shared" si="54"/>
        <v>41211.306527777779</v>
      </c>
      <c r="U583">
        <f t="shared" si="55"/>
        <v>2012</v>
      </c>
    </row>
    <row r="584" spans="1:22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 t="s">
        <v>8323</v>
      </c>
      <c r="P584" t="s">
        <v>8326</v>
      </c>
      <c r="Q584">
        <f t="shared" si="51"/>
        <v>70</v>
      </c>
      <c r="R584">
        <f t="shared" si="52"/>
        <v>63.56</v>
      </c>
      <c r="S584" s="15">
        <f t="shared" si="53"/>
        <v>41990.584108796291</v>
      </c>
      <c r="T584" s="15">
        <f t="shared" si="54"/>
        <v>42036.120833333334</v>
      </c>
      <c r="U584">
        <f t="shared" si="55"/>
        <v>2014</v>
      </c>
      <c r="V584">
        <f>_xlfn.DAYS(T584,S584)</f>
        <v>46</v>
      </c>
    </row>
    <row r="585" spans="1:22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 t="s">
        <v>8308</v>
      </c>
      <c r="P585" t="s">
        <v>8310</v>
      </c>
      <c r="Q585">
        <f t="shared" si="51"/>
        <v>31</v>
      </c>
      <c r="R585">
        <f t="shared" si="52"/>
        <v>102.02</v>
      </c>
      <c r="S585" s="15">
        <f t="shared" si="53"/>
        <v>42402.709652777776</v>
      </c>
      <c r="T585" s="15">
        <f t="shared" si="54"/>
        <v>42432.709652777776</v>
      </c>
      <c r="U585">
        <f t="shared" si="55"/>
        <v>2016</v>
      </c>
    </row>
    <row r="586" spans="1:22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 t="s">
        <v>8327</v>
      </c>
      <c r="P586" t="s">
        <v>8331</v>
      </c>
      <c r="Q586">
        <f t="shared" si="51"/>
        <v>497</v>
      </c>
      <c r="R586">
        <f t="shared" si="52"/>
        <v>51.72</v>
      </c>
      <c r="S586" s="15">
        <f t="shared" si="53"/>
        <v>41399.99622685185</v>
      </c>
      <c r="T586" s="15">
        <f t="shared" si="54"/>
        <v>41420.99622685185</v>
      </c>
      <c r="U586">
        <f t="shared" si="55"/>
        <v>2013</v>
      </c>
    </row>
    <row r="587" spans="1:22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 t="s">
        <v>8313</v>
      </c>
      <c r="P587" t="s">
        <v>8314</v>
      </c>
      <c r="Q587">
        <f t="shared" si="51"/>
        <v>123</v>
      </c>
      <c r="R587">
        <f t="shared" si="52"/>
        <v>94.74</v>
      </c>
      <c r="S587" s="15">
        <f t="shared" si="53"/>
        <v>42758.975937499999</v>
      </c>
      <c r="T587" s="15">
        <f t="shared" si="54"/>
        <v>42795.791666666672</v>
      </c>
      <c r="U587">
        <f t="shared" si="55"/>
        <v>2017</v>
      </c>
    </row>
    <row r="588" spans="1:22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 t="s">
        <v>8327</v>
      </c>
      <c r="P588" t="s">
        <v>8331</v>
      </c>
      <c r="Q588">
        <f t="shared" si="51"/>
        <v>124</v>
      </c>
      <c r="R588">
        <f t="shared" si="52"/>
        <v>92.54</v>
      </c>
      <c r="S588" s="15">
        <f t="shared" si="53"/>
        <v>40564.994837962964</v>
      </c>
      <c r="T588" s="15">
        <f t="shared" si="54"/>
        <v>40594.994837962964</v>
      </c>
      <c r="U588">
        <f t="shared" si="55"/>
        <v>2011</v>
      </c>
    </row>
    <row r="589" spans="1:22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 t="s">
        <v>8308</v>
      </c>
      <c r="P589" t="s">
        <v>8309</v>
      </c>
      <c r="Q589">
        <f t="shared" si="51"/>
        <v>124</v>
      </c>
      <c r="R589">
        <f t="shared" si="52"/>
        <v>88.24</v>
      </c>
      <c r="S589" s="15">
        <f t="shared" si="53"/>
        <v>42331.708032407405</v>
      </c>
      <c r="T589" s="15">
        <f t="shared" si="54"/>
        <v>42391.708032407405</v>
      </c>
      <c r="U589">
        <f t="shared" si="55"/>
        <v>2015</v>
      </c>
    </row>
    <row r="590" spans="1:22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 t="s">
        <v>8323</v>
      </c>
      <c r="P590" t="s">
        <v>8326</v>
      </c>
      <c r="Q590">
        <f t="shared" si="51"/>
        <v>103</v>
      </c>
      <c r="R590">
        <f t="shared" si="52"/>
        <v>62.05</v>
      </c>
      <c r="S590" s="15">
        <f t="shared" si="53"/>
        <v>41802.574282407404</v>
      </c>
      <c r="T590" s="15">
        <f t="shared" si="54"/>
        <v>41823.165972222225</v>
      </c>
      <c r="U590">
        <f t="shared" si="55"/>
        <v>2014</v>
      </c>
      <c r="V590">
        <f t="shared" ref="V590:V591" si="56">_xlfn.DAYS(T590,S590)</f>
        <v>21</v>
      </c>
    </row>
    <row r="591" spans="1:22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 t="s">
        <v>8323</v>
      </c>
      <c r="P591" t="s">
        <v>8326</v>
      </c>
      <c r="Q591">
        <f t="shared" si="51"/>
        <v>123</v>
      </c>
      <c r="R591">
        <f t="shared" si="52"/>
        <v>71.239999999999995</v>
      </c>
      <c r="S591" s="15">
        <f t="shared" si="53"/>
        <v>42473.007037037038</v>
      </c>
      <c r="T591" s="15">
        <f t="shared" si="54"/>
        <v>42503.007037037038</v>
      </c>
      <c r="U591">
        <f t="shared" si="55"/>
        <v>2016</v>
      </c>
      <c r="V591">
        <f t="shared" si="56"/>
        <v>30</v>
      </c>
    </row>
    <row r="592" spans="1:22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 t="s">
        <v>8323</v>
      </c>
      <c r="P592" t="s">
        <v>8324</v>
      </c>
      <c r="Q592">
        <f t="shared" si="51"/>
        <v>246</v>
      </c>
      <c r="R592">
        <f t="shared" si="52"/>
        <v>67.7</v>
      </c>
      <c r="S592" s="15">
        <f t="shared" si="53"/>
        <v>41158.993923611109</v>
      </c>
      <c r="T592" s="15">
        <f t="shared" si="54"/>
        <v>41188.993923611109</v>
      </c>
      <c r="U592">
        <f t="shared" si="55"/>
        <v>2012</v>
      </c>
    </row>
    <row r="593" spans="1:22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 t="s">
        <v>8323</v>
      </c>
      <c r="P593" t="s">
        <v>8326</v>
      </c>
      <c r="Q593">
        <f t="shared" si="51"/>
        <v>102</v>
      </c>
      <c r="R593">
        <f t="shared" si="52"/>
        <v>106.57</v>
      </c>
      <c r="S593" s="15">
        <f t="shared" si="53"/>
        <v>42337.792511574073</v>
      </c>
      <c r="T593" s="15">
        <f t="shared" si="54"/>
        <v>42374.996527777781</v>
      </c>
      <c r="U593">
        <f t="shared" si="55"/>
        <v>2015</v>
      </c>
      <c r="V593">
        <f t="shared" ref="V593:V594" si="57">_xlfn.DAYS(T593,S593)</f>
        <v>37</v>
      </c>
    </row>
    <row r="594" spans="1:22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 t="s">
        <v>8323</v>
      </c>
      <c r="P594" t="s">
        <v>8326</v>
      </c>
      <c r="Q594">
        <f t="shared" si="51"/>
        <v>102</v>
      </c>
      <c r="R594">
        <f t="shared" si="52"/>
        <v>66.59</v>
      </c>
      <c r="S594" s="15">
        <f t="shared" si="53"/>
        <v>41971.002152777779</v>
      </c>
      <c r="T594" s="15">
        <f t="shared" si="54"/>
        <v>42004</v>
      </c>
      <c r="U594">
        <f t="shared" si="55"/>
        <v>2014</v>
      </c>
      <c r="V594">
        <f t="shared" si="57"/>
        <v>33</v>
      </c>
    </row>
    <row r="595" spans="1:22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 t="s">
        <v>8313</v>
      </c>
      <c r="P595" t="s">
        <v>8314</v>
      </c>
      <c r="Q595">
        <f t="shared" si="51"/>
        <v>102</v>
      </c>
      <c r="R595">
        <f t="shared" si="52"/>
        <v>103.64</v>
      </c>
      <c r="S595" s="15">
        <f t="shared" si="53"/>
        <v>42636.868518518517</v>
      </c>
      <c r="T595" s="15">
        <f t="shared" si="54"/>
        <v>42666.868518518517</v>
      </c>
      <c r="U595">
        <f t="shared" si="55"/>
        <v>2016</v>
      </c>
    </row>
    <row r="596" spans="1:22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 t="s">
        <v>8323</v>
      </c>
      <c r="P596" t="s">
        <v>8326</v>
      </c>
      <c r="Q596">
        <f t="shared" si="51"/>
        <v>122</v>
      </c>
      <c r="R596">
        <f t="shared" si="52"/>
        <v>716.35</v>
      </c>
      <c r="S596" s="15">
        <f t="shared" si="53"/>
        <v>42605.765381944439</v>
      </c>
      <c r="T596" s="15">
        <f t="shared" si="54"/>
        <v>42634.125</v>
      </c>
      <c r="U596">
        <f t="shared" si="55"/>
        <v>2016</v>
      </c>
      <c r="V596">
        <f>_xlfn.DAYS(T596,S596)</f>
        <v>29</v>
      </c>
    </row>
    <row r="597" spans="1:22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 t="s">
        <v>8321</v>
      </c>
      <c r="P597" t="s">
        <v>8322</v>
      </c>
      <c r="Q597">
        <f t="shared" si="51"/>
        <v>101</v>
      </c>
      <c r="R597">
        <f t="shared" si="52"/>
        <v>139.83000000000001</v>
      </c>
      <c r="S597" s="15">
        <f t="shared" si="53"/>
        <v>42163.897916666669</v>
      </c>
      <c r="T597" s="15">
        <f t="shared" si="54"/>
        <v>42208.132638888885</v>
      </c>
      <c r="U597">
        <f t="shared" si="55"/>
        <v>2015</v>
      </c>
    </row>
    <row r="598" spans="1:22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 t="s">
        <v>8323</v>
      </c>
      <c r="P598" t="s">
        <v>8324</v>
      </c>
      <c r="Q598">
        <f t="shared" si="51"/>
        <v>122</v>
      </c>
      <c r="R598">
        <f t="shared" si="52"/>
        <v>109.59</v>
      </c>
      <c r="S598" s="15">
        <f t="shared" si="53"/>
        <v>42654.973703703698</v>
      </c>
      <c r="T598" s="15">
        <f t="shared" si="54"/>
        <v>42674.166666666672</v>
      </c>
      <c r="U598">
        <f t="shared" si="55"/>
        <v>2016</v>
      </c>
    </row>
    <row r="599" spans="1:22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 t="s">
        <v>8308</v>
      </c>
      <c r="P599" t="s">
        <v>8309</v>
      </c>
      <c r="Q599">
        <f t="shared" si="51"/>
        <v>121</v>
      </c>
      <c r="R599">
        <f t="shared" si="52"/>
        <v>55.81</v>
      </c>
      <c r="S599" s="15">
        <f t="shared" si="53"/>
        <v>41387.171805555554</v>
      </c>
      <c r="T599" s="15">
        <f t="shared" si="54"/>
        <v>41417.171805555554</v>
      </c>
      <c r="U599">
        <f t="shared" si="55"/>
        <v>2013</v>
      </c>
    </row>
    <row r="600" spans="1:22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 t="s">
        <v>8308</v>
      </c>
      <c r="P600" t="s">
        <v>8315</v>
      </c>
      <c r="Q600">
        <f t="shared" si="51"/>
        <v>110</v>
      </c>
      <c r="R600">
        <f t="shared" si="52"/>
        <v>31.44</v>
      </c>
      <c r="S600" s="15">
        <f t="shared" si="53"/>
        <v>41726.712754629632</v>
      </c>
      <c r="T600" s="15">
        <f t="shared" si="54"/>
        <v>41758.712754629632</v>
      </c>
      <c r="U600">
        <f t="shared" si="55"/>
        <v>2014</v>
      </c>
    </row>
    <row r="601" spans="1:22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 t="s">
        <v>8323</v>
      </c>
      <c r="P601" t="s">
        <v>8326</v>
      </c>
      <c r="Q601">
        <f t="shared" si="51"/>
        <v>101</v>
      </c>
      <c r="R601">
        <f t="shared" si="52"/>
        <v>60.48</v>
      </c>
      <c r="S601" s="15">
        <f t="shared" si="53"/>
        <v>42068.888391203705</v>
      </c>
      <c r="T601" s="15">
        <f t="shared" si="54"/>
        <v>42098.846724537041</v>
      </c>
      <c r="U601">
        <f t="shared" si="55"/>
        <v>2015</v>
      </c>
      <c r="V601">
        <f>_xlfn.DAYS(T601,S601)</f>
        <v>30</v>
      </c>
    </row>
    <row r="602" spans="1:22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 t="s">
        <v>8321</v>
      </c>
      <c r="P602" t="s">
        <v>8332</v>
      </c>
      <c r="Q602">
        <f t="shared" si="51"/>
        <v>100</v>
      </c>
      <c r="R602">
        <f t="shared" si="52"/>
        <v>169.61</v>
      </c>
      <c r="S602" s="15">
        <f t="shared" si="53"/>
        <v>42324.96393518518</v>
      </c>
      <c r="T602" s="15">
        <f t="shared" si="54"/>
        <v>42354.96393518518</v>
      </c>
      <c r="U602">
        <f t="shared" si="55"/>
        <v>2015</v>
      </c>
    </row>
    <row r="603" spans="1:22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 t="s">
        <v>8327</v>
      </c>
      <c r="P603" t="s">
        <v>8336</v>
      </c>
      <c r="Q603">
        <f t="shared" si="51"/>
        <v>120</v>
      </c>
      <c r="R603">
        <f t="shared" si="52"/>
        <v>63.38</v>
      </c>
      <c r="S603" s="15">
        <f t="shared" si="53"/>
        <v>42607.226701388892</v>
      </c>
      <c r="T603" s="15">
        <f t="shared" si="54"/>
        <v>42637.226701388892</v>
      </c>
      <c r="U603">
        <f t="shared" si="55"/>
        <v>2016</v>
      </c>
    </row>
    <row r="604" spans="1:22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 t="s">
        <v>8321</v>
      </c>
      <c r="P604" t="s">
        <v>8332</v>
      </c>
      <c r="Q604">
        <f t="shared" si="51"/>
        <v>100</v>
      </c>
      <c r="R604">
        <f t="shared" si="52"/>
        <v>171.84</v>
      </c>
      <c r="S604" s="15">
        <f t="shared" si="53"/>
        <v>41760.796423611115</v>
      </c>
      <c r="T604" s="15">
        <f t="shared" si="54"/>
        <v>41806.229166666664</v>
      </c>
      <c r="U604">
        <f t="shared" si="55"/>
        <v>2014</v>
      </c>
    </row>
    <row r="605" spans="1:22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 t="s">
        <v>8321</v>
      </c>
      <c r="P605" t="s">
        <v>8322</v>
      </c>
      <c r="Q605">
        <f t="shared" si="51"/>
        <v>107</v>
      </c>
      <c r="R605">
        <f t="shared" si="52"/>
        <v>71.900000000000006</v>
      </c>
      <c r="S605" s="15">
        <f t="shared" si="53"/>
        <v>42760.498935185184</v>
      </c>
      <c r="T605" s="15">
        <f t="shared" si="54"/>
        <v>42790.498935185184</v>
      </c>
      <c r="U605">
        <f t="shared" si="55"/>
        <v>2017</v>
      </c>
    </row>
    <row r="606" spans="1:22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 t="s">
        <v>8313</v>
      </c>
      <c r="P606" t="s">
        <v>8314</v>
      </c>
      <c r="Q606">
        <f t="shared" si="51"/>
        <v>150</v>
      </c>
      <c r="R606">
        <f t="shared" si="52"/>
        <v>55.82</v>
      </c>
      <c r="S606" s="15">
        <f t="shared" si="53"/>
        <v>41806.637337962966</v>
      </c>
      <c r="T606" s="15">
        <f t="shared" si="54"/>
        <v>41836.637337962966</v>
      </c>
      <c r="U606">
        <f t="shared" si="55"/>
        <v>2014</v>
      </c>
    </row>
    <row r="607" spans="1:22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 t="s">
        <v>8321</v>
      </c>
      <c r="P607" t="s">
        <v>8332</v>
      </c>
      <c r="Q607">
        <f t="shared" si="51"/>
        <v>100</v>
      </c>
      <c r="R607">
        <f t="shared" si="52"/>
        <v>137.93</v>
      </c>
      <c r="S607" s="15">
        <f t="shared" si="53"/>
        <v>42271.176446759258</v>
      </c>
      <c r="T607" s="15">
        <f t="shared" si="54"/>
        <v>42301.176446759258</v>
      </c>
      <c r="U607">
        <f t="shared" si="55"/>
        <v>2015</v>
      </c>
    </row>
    <row r="608" spans="1:22" ht="48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 t="s">
        <v>8323</v>
      </c>
      <c r="P608" t="s">
        <v>8326</v>
      </c>
      <c r="Q608">
        <f t="shared" si="51"/>
        <v>100</v>
      </c>
      <c r="R608">
        <f t="shared" si="52"/>
        <v>1000</v>
      </c>
      <c r="S608" s="15">
        <f t="shared" si="53"/>
        <v>41850.400937500002</v>
      </c>
      <c r="T608" s="15">
        <f t="shared" si="54"/>
        <v>41895.400937500002</v>
      </c>
      <c r="U608">
        <f t="shared" si="55"/>
        <v>2014</v>
      </c>
      <c r="V608">
        <f>_xlfn.DAYS(T608,S608)</f>
        <v>45</v>
      </c>
    </row>
    <row r="609" spans="1:22" ht="48" hidden="1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 t="s">
        <v>8321</v>
      </c>
      <c r="P609" t="s">
        <v>8322</v>
      </c>
      <c r="Q609">
        <f t="shared" si="51"/>
        <v>124</v>
      </c>
      <c r="R609">
        <f t="shared" si="52"/>
        <v>139.53</v>
      </c>
      <c r="S609" s="15">
        <f t="shared" si="53"/>
        <v>41837.210543981484</v>
      </c>
      <c r="T609" s="15">
        <f t="shared" si="54"/>
        <v>41859</v>
      </c>
      <c r="U609">
        <f t="shared" si="55"/>
        <v>2014</v>
      </c>
    </row>
    <row r="610" spans="1:22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 t="s">
        <v>8323</v>
      </c>
      <c r="P610" t="s">
        <v>8324</v>
      </c>
      <c r="Q610">
        <f t="shared" si="51"/>
        <v>120</v>
      </c>
      <c r="R610">
        <f t="shared" si="52"/>
        <v>64.16</v>
      </c>
      <c r="S610" s="15">
        <f t="shared" si="53"/>
        <v>42255.333252314813</v>
      </c>
      <c r="T610" s="15">
        <f t="shared" si="54"/>
        <v>42285.333252314813</v>
      </c>
      <c r="U610">
        <f t="shared" si="55"/>
        <v>2015</v>
      </c>
    </row>
    <row r="611" spans="1:22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 t="s">
        <v>8316</v>
      </c>
      <c r="P611" t="s">
        <v>8317</v>
      </c>
      <c r="Q611">
        <f t="shared" si="51"/>
        <v>141</v>
      </c>
      <c r="R611">
        <f t="shared" si="52"/>
        <v>57.93</v>
      </c>
      <c r="S611" s="15">
        <f t="shared" si="53"/>
        <v>40936.678506944445</v>
      </c>
      <c r="T611" s="15">
        <f t="shared" si="54"/>
        <v>40966.678506944445</v>
      </c>
      <c r="U611">
        <f t="shared" si="55"/>
        <v>2012</v>
      </c>
    </row>
    <row r="612" spans="1:22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 t="s">
        <v>8321</v>
      </c>
      <c r="P612" t="s">
        <v>8325</v>
      </c>
      <c r="Q612">
        <f t="shared" si="51"/>
        <v>12</v>
      </c>
      <c r="R612">
        <f t="shared" si="52"/>
        <v>314.29000000000002</v>
      </c>
      <c r="S612" s="15">
        <f t="shared" si="53"/>
        <v>41970.64061342593</v>
      </c>
      <c r="T612" s="15">
        <f t="shared" si="54"/>
        <v>42001.64061342593</v>
      </c>
      <c r="U612">
        <f t="shared" si="55"/>
        <v>2014</v>
      </c>
    </row>
    <row r="613" spans="1:22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 t="s">
        <v>8313</v>
      </c>
      <c r="P613" t="s">
        <v>8314</v>
      </c>
      <c r="Q613">
        <f t="shared" si="51"/>
        <v>40</v>
      </c>
      <c r="R613">
        <f t="shared" si="52"/>
        <v>78.44</v>
      </c>
      <c r="S613" s="15">
        <f t="shared" si="53"/>
        <v>42493.600810185191</v>
      </c>
      <c r="T613" s="15">
        <f t="shared" si="54"/>
        <v>42553.600810185191</v>
      </c>
      <c r="U613">
        <f t="shared" si="55"/>
        <v>2016</v>
      </c>
    </row>
    <row r="614" spans="1:22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 t="s">
        <v>8323</v>
      </c>
      <c r="P614" t="s">
        <v>8326</v>
      </c>
      <c r="Q614">
        <f t="shared" si="51"/>
        <v>119</v>
      </c>
      <c r="R614">
        <f t="shared" si="52"/>
        <v>125.05</v>
      </c>
      <c r="S614" s="15">
        <f t="shared" si="53"/>
        <v>41989.24754629629</v>
      </c>
      <c r="T614" s="15">
        <f t="shared" si="54"/>
        <v>42006.24754629629</v>
      </c>
      <c r="U614">
        <f t="shared" si="55"/>
        <v>2014</v>
      </c>
      <c r="V614">
        <f>_xlfn.DAYS(T614,S614)</f>
        <v>17</v>
      </c>
    </row>
    <row r="615" spans="1:22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 t="s">
        <v>8308</v>
      </c>
      <c r="P615" t="s">
        <v>8310</v>
      </c>
      <c r="Q615">
        <f t="shared" si="51"/>
        <v>39</v>
      </c>
      <c r="R615">
        <f t="shared" si="52"/>
        <v>788.53</v>
      </c>
      <c r="S615" s="15">
        <f t="shared" si="53"/>
        <v>41984.692731481482</v>
      </c>
      <c r="T615" s="15">
        <f t="shared" si="54"/>
        <v>42018.166666666672</v>
      </c>
      <c r="U615">
        <f t="shared" si="55"/>
        <v>2014</v>
      </c>
    </row>
    <row r="616" spans="1:22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 t="s">
        <v>8327</v>
      </c>
      <c r="P616" t="s">
        <v>8331</v>
      </c>
      <c r="Q616">
        <f t="shared" si="51"/>
        <v>118</v>
      </c>
      <c r="R616">
        <f t="shared" si="52"/>
        <v>131.16999999999999</v>
      </c>
      <c r="S616" s="15">
        <f t="shared" si="53"/>
        <v>41988.964062500003</v>
      </c>
      <c r="T616" s="15">
        <f t="shared" si="54"/>
        <v>42028.964062500003</v>
      </c>
      <c r="U616">
        <f t="shared" si="55"/>
        <v>2014</v>
      </c>
    </row>
    <row r="617" spans="1:22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 t="s">
        <v>8308</v>
      </c>
      <c r="P617" t="s">
        <v>8310</v>
      </c>
      <c r="Q617">
        <f t="shared" si="51"/>
        <v>147</v>
      </c>
      <c r="R617">
        <f t="shared" si="52"/>
        <v>42.89</v>
      </c>
      <c r="S617" s="15">
        <f t="shared" si="53"/>
        <v>42045.957314814819</v>
      </c>
      <c r="T617" s="15">
        <f t="shared" si="54"/>
        <v>42075.915648148148</v>
      </c>
      <c r="U617">
        <f t="shared" si="55"/>
        <v>2015</v>
      </c>
    </row>
    <row r="618" spans="1:22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 t="s">
        <v>8323</v>
      </c>
      <c r="P618" t="s">
        <v>8326</v>
      </c>
      <c r="Q618">
        <f t="shared" si="51"/>
        <v>100</v>
      </c>
      <c r="R618">
        <f t="shared" si="52"/>
        <v>93.98</v>
      </c>
      <c r="S618" s="15">
        <f t="shared" si="53"/>
        <v>41826.871238425927</v>
      </c>
      <c r="T618" s="15">
        <f t="shared" si="54"/>
        <v>41859.57916666667</v>
      </c>
      <c r="U618">
        <f t="shared" si="55"/>
        <v>2014</v>
      </c>
      <c r="V618">
        <f>_xlfn.DAYS(T618,S618)</f>
        <v>33</v>
      </c>
    </row>
    <row r="619" spans="1:22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 t="s">
        <v>8308</v>
      </c>
      <c r="P619" t="s">
        <v>8309</v>
      </c>
      <c r="Q619">
        <f t="shared" si="51"/>
        <v>235</v>
      </c>
      <c r="R619">
        <f t="shared" si="52"/>
        <v>64.180000000000007</v>
      </c>
      <c r="S619" s="15">
        <f t="shared" si="53"/>
        <v>42010.822233796294</v>
      </c>
      <c r="T619" s="15">
        <f t="shared" si="54"/>
        <v>42040.822233796294</v>
      </c>
      <c r="U619">
        <f t="shared" si="55"/>
        <v>2015</v>
      </c>
    </row>
    <row r="620" spans="1:22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 t="s">
        <v>8316</v>
      </c>
      <c r="P620" t="s">
        <v>8317</v>
      </c>
      <c r="Q620">
        <f t="shared" si="51"/>
        <v>1174</v>
      </c>
      <c r="R620">
        <f t="shared" si="52"/>
        <v>81.56</v>
      </c>
      <c r="S620" s="15">
        <f t="shared" si="53"/>
        <v>42202.278194444443</v>
      </c>
      <c r="T620" s="15">
        <f t="shared" si="54"/>
        <v>42232.278194444443</v>
      </c>
      <c r="U620">
        <f t="shared" si="55"/>
        <v>2015</v>
      </c>
    </row>
    <row r="621" spans="1:22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 t="s">
        <v>8327</v>
      </c>
      <c r="P621" t="s">
        <v>8329</v>
      </c>
      <c r="Q621">
        <f t="shared" si="51"/>
        <v>117</v>
      </c>
      <c r="R621">
        <f t="shared" si="52"/>
        <v>45.99</v>
      </c>
      <c r="S621" s="15">
        <f t="shared" si="53"/>
        <v>42755.627372685187</v>
      </c>
      <c r="T621" s="15">
        <f t="shared" si="54"/>
        <v>42800.833333333328</v>
      </c>
      <c r="U621">
        <f t="shared" si="55"/>
        <v>2017</v>
      </c>
    </row>
    <row r="622" spans="1:22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 t="s">
        <v>8308</v>
      </c>
      <c r="P622" t="s">
        <v>8310</v>
      </c>
      <c r="Q622">
        <f t="shared" si="51"/>
        <v>8</v>
      </c>
      <c r="R622">
        <f t="shared" si="52"/>
        <v>292.08</v>
      </c>
      <c r="S622" s="15">
        <f t="shared" si="53"/>
        <v>41926.29965277778</v>
      </c>
      <c r="T622" s="15">
        <f t="shared" si="54"/>
        <v>41956.334722222222</v>
      </c>
      <c r="U622">
        <f t="shared" si="55"/>
        <v>2014</v>
      </c>
    </row>
    <row r="623" spans="1:22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 t="s">
        <v>8321</v>
      </c>
      <c r="P623" t="s">
        <v>8322</v>
      </c>
      <c r="Q623">
        <f t="shared" si="51"/>
        <v>117</v>
      </c>
      <c r="R623">
        <f t="shared" si="52"/>
        <v>40.76</v>
      </c>
      <c r="S623" s="15">
        <f t="shared" si="53"/>
        <v>41890.167453703703</v>
      </c>
      <c r="T623" s="15">
        <f t="shared" si="54"/>
        <v>41920.167453703703</v>
      </c>
      <c r="U623">
        <f t="shared" si="55"/>
        <v>2014</v>
      </c>
    </row>
    <row r="624" spans="1:22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 t="s">
        <v>8327</v>
      </c>
      <c r="P624" t="s">
        <v>8331</v>
      </c>
      <c r="Q624">
        <f t="shared" si="51"/>
        <v>155</v>
      </c>
      <c r="R624">
        <f t="shared" si="52"/>
        <v>112.02</v>
      </c>
      <c r="S624" s="15">
        <f t="shared" si="53"/>
        <v>41135.699687500004</v>
      </c>
      <c r="T624" s="15">
        <f t="shared" si="54"/>
        <v>41163.699687500004</v>
      </c>
      <c r="U624">
        <f t="shared" si="55"/>
        <v>2012</v>
      </c>
    </row>
    <row r="625" spans="1:22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 t="s">
        <v>8321</v>
      </c>
      <c r="P625" t="s">
        <v>8332</v>
      </c>
      <c r="Q625">
        <f t="shared" si="51"/>
        <v>137</v>
      </c>
      <c r="R625">
        <f t="shared" si="52"/>
        <v>63.92</v>
      </c>
      <c r="S625" s="15">
        <f t="shared" si="53"/>
        <v>42177.007071759261</v>
      </c>
      <c r="T625" s="15">
        <f t="shared" si="54"/>
        <v>42208.125</v>
      </c>
      <c r="U625">
        <f t="shared" si="55"/>
        <v>2015</v>
      </c>
    </row>
    <row r="626" spans="1:22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 t="s">
        <v>8321</v>
      </c>
      <c r="P626" t="s">
        <v>8332</v>
      </c>
      <c r="Q626">
        <f t="shared" si="51"/>
        <v>116</v>
      </c>
      <c r="R626">
        <f t="shared" si="52"/>
        <v>223.48</v>
      </c>
      <c r="S626" s="15">
        <f t="shared" si="53"/>
        <v>41807.701921296299</v>
      </c>
      <c r="T626" s="15">
        <f t="shared" si="54"/>
        <v>41837.701921296299</v>
      </c>
      <c r="U626">
        <f t="shared" si="55"/>
        <v>2014</v>
      </c>
    </row>
    <row r="627" spans="1:22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 t="s">
        <v>8313</v>
      </c>
      <c r="P627" t="s">
        <v>8314</v>
      </c>
      <c r="Q627">
        <f t="shared" si="51"/>
        <v>41</v>
      </c>
      <c r="R627">
        <f t="shared" si="52"/>
        <v>120.77</v>
      </c>
      <c r="S627" s="15">
        <f t="shared" si="53"/>
        <v>42742.680902777778</v>
      </c>
      <c r="T627" s="15">
        <f t="shared" si="54"/>
        <v>42777.680902777778</v>
      </c>
      <c r="U627">
        <f t="shared" si="55"/>
        <v>2017</v>
      </c>
    </row>
    <row r="628" spans="1:22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 t="s">
        <v>8308</v>
      </c>
      <c r="P628" t="s">
        <v>8309</v>
      </c>
      <c r="Q628">
        <f t="shared" si="51"/>
        <v>116</v>
      </c>
      <c r="R628">
        <f t="shared" si="52"/>
        <v>84.46</v>
      </c>
      <c r="S628" s="15">
        <f t="shared" si="53"/>
        <v>40347.837800925925</v>
      </c>
      <c r="T628" s="15">
        <f t="shared" si="54"/>
        <v>40414.166666666664</v>
      </c>
      <c r="U628">
        <f t="shared" si="55"/>
        <v>2010</v>
      </c>
    </row>
    <row r="629" spans="1:22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 t="s">
        <v>8319</v>
      </c>
      <c r="P629" t="s">
        <v>8320</v>
      </c>
      <c r="Q629">
        <f t="shared" si="51"/>
        <v>144</v>
      </c>
      <c r="R629">
        <f t="shared" si="52"/>
        <v>40.799999999999997</v>
      </c>
      <c r="S629" s="15">
        <f t="shared" si="53"/>
        <v>41839.005671296298</v>
      </c>
      <c r="T629" s="15">
        <f t="shared" si="54"/>
        <v>41869.005671296298</v>
      </c>
      <c r="U629">
        <f t="shared" si="55"/>
        <v>2014</v>
      </c>
    </row>
    <row r="630" spans="1:22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 t="s">
        <v>8319</v>
      </c>
      <c r="P630" t="s">
        <v>8320</v>
      </c>
      <c r="Q630">
        <f t="shared" si="51"/>
        <v>115</v>
      </c>
      <c r="R630">
        <f t="shared" si="52"/>
        <v>62.07</v>
      </c>
      <c r="S630" s="15">
        <f t="shared" si="53"/>
        <v>42779.908449074079</v>
      </c>
      <c r="T630" s="15">
        <f t="shared" si="54"/>
        <v>42799.908449074079</v>
      </c>
      <c r="U630">
        <f t="shared" si="55"/>
        <v>2017</v>
      </c>
    </row>
    <row r="631" spans="1:22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 t="s">
        <v>8323</v>
      </c>
      <c r="P631" t="s">
        <v>8326</v>
      </c>
      <c r="Q631">
        <f t="shared" si="51"/>
        <v>154</v>
      </c>
      <c r="R631">
        <f t="shared" si="52"/>
        <v>110.87</v>
      </c>
      <c r="S631" s="15">
        <f t="shared" si="53"/>
        <v>42134.172071759262</v>
      </c>
      <c r="T631" s="15">
        <f t="shared" si="54"/>
        <v>42155.290972222225</v>
      </c>
      <c r="U631">
        <f t="shared" si="55"/>
        <v>2015</v>
      </c>
      <c r="V631">
        <f>_xlfn.DAYS(T631,S631)</f>
        <v>21</v>
      </c>
    </row>
    <row r="632" spans="1:22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 t="s">
        <v>8308</v>
      </c>
      <c r="P632" t="s">
        <v>8315</v>
      </c>
      <c r="Q632">
        <f t="shared" si="51"/>
        <v>100</v>
      </c>
      <c r="R632">
        <f t="shared" si="52"/>
        <v>136.9</v>
      </c>
      <c r="S632" s="15">
        <f t="shared" si="53"/>
        <v>42037.950937500005</v>
      </c>
      <c r="T632" s="15">
        <f t="shared" si="54"/>
        <v>42072.909270833334</v>
      </c>
      <c r="U632">
        <f t="shared" si="55"/>
        <v>2015</v>
      </c>
    </row>
    <row r="633" spans="1:22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 t="s">
        <v>8327</v>
      </c>
      <c r="P633" t="s">
        <v>8331</v>
      </c>
      <c r="Q633">
        <f t="shared" si="51"/>
        <v>115</v>
      </c>
      <c r="R633">
        <f t="shared" si="52"/>
        <v>67.88</v>
      </c>
      <c r="S633" s="15">
        <f t="shared" si="53"/>
        <v>40933.856967592597</v>
      </c>
      <c r="T633" s="15">
        <f t="shared" si="54"/>
        <v>40993.815300925926</v>
      </c>
      <c r="U633">
        <f t="shared" si="55"/>
        <v>2012</v>
      </c>
    </row>
    <row r="634" spans="1:22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 t="s">
        <v>8308</v>
      </c>
      <c r="P634" t="s">
        <v>8310</v>
      </c>
      <c r="Q634">
        <f t="shared" si="51"/>
        <v>6</v>
      </c>
      <c r="R634">
        <f t="shared" si="52"/>
        <v>603.53</v>
      </c>
      <c r="S634" s="15">
        <f t="shared" si="53"/>
        <v>42520.235486111109</v>
      </c>
      <c r="T634" s="15">
        <f t="shared" si="54"/>
        <v>42572.583333333328</v>
      </c>
      <c r="U634">
        <f t="shared" si="55"/>
        <v>2016</v>
      </c>
    </row>
    <row r="635" spans="1:22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 t="s">
        <v>8323</v>
      </c>
      <c r="P635" t="s">
        <v>8326</v>
      </c>
      <c r="Q635">
        <f t="shared" si="51"/>
        <v>115</v>
      </c>
      <c r="R635">
        <f t="shared" si="52"/>
        <v>184.68</v>
      </c>
      <c r="S635" s="15">
        <f t="shared" si="53"/>
        <v>42494.563449074078</v>
      </c>
      <c r="T635" s="15">
        <f t="shared" si="54"/>
        <v>42524.563449074078</v>
      </c>
      <c r="U635">
        <f t="shared" si="55"/>
        <v>2016</v>
      </c>
      <c r="V635">
        <f>_xlfn.DAYS(T635,S635)</f>
        <v>30</v>
      </c>
    </row>
    <row r="636" spans="1:22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 t="s">
        <v>8323</v>
      </c>
      <c r="P636" t="s">
        <v>8324</v>
      </c>
      <c r="Q636">
        <f t="shared" si="51"/>
        <v>5</v>
      </c>
      <c r="R636">
        <f t="shared" si="52"/>
        <v>1270.22</v>
      </c>
      <c r="S636" s="15">
        <f t="shared" si="53"/>
        <v>42065.818807870368</v>
      </c>
      <c r="T636" s="15">
        <f t="shared" si="54"/>
        <v>42125.777141203704</v>
      </c>
      <c r="U636">
        <f t="shared" si="55"/>
        <v>2015</v>
      </c>
    </row>
    <row r="637" spans="1:22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 t="s">
        <v>8316</v>
      </c>
      <c r="P637" t="s">
        <v>8317</v>
      </c>
      <c r="Q637">
        <f t="shared" si="51"/>
        <v>134</v>
      </c>
      <c r="R637">
        <f t="shared" si="52"/>
        <v>23.81</v>
      </c>
      <c r="S637" s="15">
        <f t="shared" si="53"/>
        <v>41846.34579861111</v>
      </c>
      <c r="T637" s="15">
        <f t="shared" si="54"/>
        <v>41867.34579861111</v>
      </c>
      <c r="U637">
        <f t="shared" si="55"/>
        <v>2014</v>
      </c>
    </row>
    <row r="638" spans="1:22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 t="s">
        <v>8327</v>
      </c>
      <c r="P638" t="s">
        <v>8331</v>
      </c>
      <c r="Q638">
        <f t="shared" si="51"/>
        <v>114</v>
      </c>
      <c r="R638">
        <f t="shared" si="52"/>
        <v>72.06</v>
      </c>
      <c r="S638" s="15">
        <f t="shared" si="53"/>
        <v>42640.917939814812</v>
      </c>
      <c r="T638" s="15">
        <f t="shared" si="54"/>
        <v>42670.888194444444</v>
      </c>
      <c r="U638">
        <f t="shared" si="55"/>
        <v>2016</v>
      </c>
    </row>
    <row r="639" spans="1:22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 t="s">
        <v>8327</v>
      </c>
      <c r="P639" t="s">
        <v>8328</v>
      </c>
      <c r="Q639">
        <f t="shared" si="51"/>
        <v>146</v>
      </c>
      <c r="R639">
        <f t="shared" si="52"/>
        <v>98.82</v>
      </c>
      <c r="S639" s="15">
        <f t="shared" si="53"/>
        <v>41192.754942129628</v>
      </c>
      <c r="T639" s="15">
        <f t="shared" si="54"/>
        <v>41222.7966087963</v>
      </c>
      <c r="U639">
        <f t="shared" si="55"/>
        <v>2012</v>
      </c>
    </row>
    <row r="640" spans="1:22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 t="s">
        <v>8323</v>
      </c>
      <c r="P640" t="s">
        <v>8326</v>
      </c>
      <c r="Q640">
        <f t="shared" si="51"/>
        <v>114</v>
      </c>
      <c r="R640">
        <f t="shared" si="52"/>
        <v>88.77</v>
      </c>
      <c r="S640" s="15">
        <f t="shared" si="53"/>
        <v>42233.738564814819</v>
      </c>
      <c r="T640" s="15">
        <f t="shared" si="54"/>
        <v>42263.738564814819</v>
      </c>
      <c r="U640">
        <f t="shared" si="55"/>
        <v>2015</v>
      </c>
      <c r="V640">
        <f>_xlfn.DAYS(T640,S640)</f>
        <v>30</v>
      </c>
    </row>
    <row r="641" spans="1:22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 t="s">
        <v>8327</v>
      </c>
      <c r="P641" t="s">
        <v>8331</v>
      </c>
      <c r="Q641">
        <f t="shared" si="51"/>
        <v>126</v>
      </c>
      <c r="R641">
        <f t="shared" si="52"/>
        <v>61.7</v>
      </c>
      <c r="S641" s="15">
        <f t="shared" si="53"/>
        <v>41889.004317129627</v>
      </c>
      <c r="T641" s="15">
        <f t="shared" si="54"/>
        <v>41919.004317129627</v>
      </c>
      <c r="U641">
        <f t="shared" si="55"/>
        <v>2014</v>
      </c>
    </row>
    <row r="642" spans="1:22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 t="s">
        <v>8311</v>
      </c>
      <c r="P642" t="s">
        <v>8333</v>
      </c>
      <c r="Q642">
        <f t="shared" si="51"/>
        <v>315</v>
      </c>
      <c r="R642">
        <f t="shared" si="52"/>
        <v>105.05</v>
      </c>
      <c r="S642" s="15">
        <f t="shared" si="53"/>
        <v>41579.734259259261</v>
      </c>
      <c r="T642" s="15">
        <f t="shared" si="54"/>
        <v>41599.207638888889</v>
      </c>
      <c r="U642">
        <f t="shared" si="55"/>
        <v>2013</v>
      </c>
    </row>
    <row r="643" spans="1:22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 t="s">
        <v>8323</v>
      </c>
      <c r="P643" t="s">
        <v>8326</v>
      </c>
      <c r="Q643">
        <f t="shared" ref="Q643:Q706" si="58">ROUND(E643/D643*100,0)</f>
        <v>119</v>
      </c>
      <c r="R643">
        <f t="shared" ref="R643:R706" si="59">IFERROR(ROUND(E643/L643,2),0)</f>
        <v>50.16</v>
      </c>
      <c r="S643" s="15">
        <f t="shared" ref="S643:S706" si="60">(((J643/60)/60)/24)+DATE(1970,1,1)</f>
        <v>41778.637245370373</v>
      </c>
      <c r="T643" s="15">
        <f t="shared" ref="T643:T706" si="61">(((I643/60)/60)/24)+DATE(1970,1,1)</f>
        <v>41810.958333333336</v>
      </c>
      <c r="U643">
        <f t="shared" ref="U643:U706" si="62">YEAR(S643)</f>
        <v>2014</v>
      </c>
      <c r="V643">
        <f>_xlfn.DAYS(T643,S643)</f>
        <v>32</v>
      </c>
    </row>
    <row r="644" spans="1:22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 t="s">
        <v>8316</v>
      </c>
      <c r="P644" t="s">
        <v>8317</v>
      </c>
      <c r="Q644">
        <f t="shared" si="58"/>
        <v>287</v>
      </c>
      <c r="R644">
        <f t="shared" si="59"/>
        <v>41.78</v>
      </c>
      <c r="S644" s="15">
        <f t="shared" si="60"/>
        <v>42467.951979166668</v>
      </c>
      <c r="T644" s="15">
        <f t="shared" si="61"/>
        <v>42497.951979166668</v>
      </c>
      <c r="U644">
        <f t="shared" si="62"/>
        <v>2016</v>
      </c>
    </row>
    <row r="645" spans="1:22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 t="s">
        <v>8321</v>
      </c>
      <c r="P645" t="s">
        <v>8322</v>
      </c>
      <c r="Q645">
        <f t="shared" si="58"/>
        <v>113</v>
      </c>
      <c r="R645">
        <f t="shared" si="59"/>
        <v>48.05</v>
      </c>
      <c r="S645" s="15">
        <f t="shared" si="60"/>
        <v>40332.923842592594</v>
      </c>
      <c r="T645" s="15">
        <f t="shared" si="61"/>
        <v>40412.736111111109</v>
      </c>
      <c r="U645">
        <f t="shared" si="62"/>
        <v>2010</v>
      </c>
    </row>
    <row r="646" spans="1:22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 t="s">
        <v>8308</v>
      </c>
      <c r="P646" t="s">
        <v>8309</v>
      </c>
      <c r="Q646">
        <f t="shared" si="58"/>
        <v>150</v>
      </c>
      <c r="R646">
        <f t="shared" si="59"/>
        <v>160.44</v>
      </c>
      <c r="S646" s="15">
        <f t="shared" si="60"/>
        <v>41689.150011574071</v>
      </c>
      <c r="T646" s="15">
        <f t="shared" si="61"/>
        <v>41749.108344907407</v>
      </c>
      <c r="U646">
        <f t="shared" si="62"/>
        <v>2014</v>
      </c>
    </row>
    <row r="647" spans="1:22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 t="s">
        <v>8321</v>
      </c>
      <c r="P647" t="s">
        <v>8322</v>
      </c>
      <c r="Q647">
        <f t="shared" si="58"/>
        <v>112</v>
      </c>
      <c r="R647">
        <f t="shared" si="59"/>
        <v>181.13</v>
      </c>
      <c r="S647" s="15">
        <f t="shared" si="60"/>
        <v>41745.635960648149</v>
      </c>
      <c r="T647" s="15">
        <f t="shared" si="61"/>
        <v>41776.145833333336</v>
      </c>
      <c r="U647">
        <f t="shared" si="62"/>
        <v>2014</v>
      </c>
    </row>
    <row r="648" spans="1:22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 t="s">
        <v>8323</v>
      </c>
      <c r="P648" t="s">
        <v>8324</v>
      </c>
      <c r="Q648">
        <f t="shared" si="58"/>
        <v>1</v>
      </c>
      <c r="R648">
        <f t="shared" si="59"/>
        <v>415.78</v>
      </c>
      <c r="S648" s="15">
        <f t="shared" si="60"/>
        <v>42055.713368055556</v>
      </c>
      <c r="T648" s="15">
        <f t="shared" si="61"/>
        <v>42085.671701388885</v>
      </c>
      <c r="U648">
        <f t="shared" si="62"/>
        <v>2015</v>
      </c>
    </row>
    <row r="649" spans="1:22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 t="s">
        <v>8313</v>
      </c>
      <c r="P649" t="s">
        <v>8314</v>
      </c>
      <c r="Q649">
        <f t="shared" si="58"/>
        <v>280</v>
      </c>
      <c r="R649">
        <f t="shared" si="59"/>
        <v>81.27</v>
      </c>
      <c r="S649" s="15">
        <f t="shared" si="60"/>
        <v>42430.720451388886</v>
      </c>
      <c r="T649" s="15">
        <f t="shared" si="61"/>
        <v>42461.166666666672</v>
      </c>
      <c r="U649">
        <f t="shared" si="62"/>
        <v>2016</v>
      </c>
    </row>
    <row r="650" spans="1:22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 t="s">
        <v>8327</v>
      </c>
      <c r="P650" t="s">
        <v>8329</v>
      </c>
      <c r="Q650">
        <f t="shared" si="58"/>
        <v>112</v>
      </c>
      <c r="R650">
        <f t="shared" si="59"/>
        <v>79.260000000000005</v>
      </c>
      <c r="S650" s="15">
        <f t="shared" si="60"/>
        <v>42044.711886574078</v>
      </c>
      <c r="T650" s="15">
        <f t="shared" si="61"/>
        <v>42098.915972222225</v>
      </c>
      <c r="U650">
        <f t="shared" si="62"/>
        <v>2015</v>
      </c>
    </row>
    <row r="651" spans="1:22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 t="s">
        <v>8327</v>
      </c>
      <c r="P651" t="s">
        <v>8331</v>
      </c>
      <c r="Q651">
        <f t="shared" si="58"/>
        <v>112</v>
      </c>
      <c r="R651">
        <f t="shared" si="59"/>
        <v>73.91</v>
      </c>
      <c r="S651" s="15">
        <f t="shared" si="60"/>
        <v>42130.491620370376</v>
      </c>
      <c r="T651" s="15">
        <f t="shared" si="61"/>
        <v>42160.491620370376</v>
      </c>
      <c r="U651">
        <f t="shared" si="62"/>
        <v>2015</v>
      </c>
    </row>
    <row r="652" spans="1:22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 t="s">
        <v>8323</v>
      </c>
      <c r="P652" t="s">
        <v>8326</v>
      </c>
      <c r="Q652">
        <f t="shared" si="58"/>
        <v>111</v>
      </c>
      <c r="R652">
        <f t="shared" si="59"/>
        <v>57.63</v>
      </c>
      <c r="S652" s="15">
        <f t="shared" si="60"/>
        <v>42230.472222222219</v>
      </c>
      <c r="T652" s="15">
        <f t="shared" si="61"/>
        <v>42259.165972222225</v>
      </c>
      <c r="U652">
        <f t="shared" si="62"/>
        <v>2015</v>
      </c>
      <c r="V652">
        <f>_xlfn.DAYS(T652,S652)</f>
        <v>29</v>
      </c>
    </row>
    <row r="653" spans="1:22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 t="s">
        <v>8321</v>
      </c>
      <c r="P653" t="s">
        <v>8343</v>
      </c>
      <c r="Q653">
        <f t="shared" si="58"/>
        <v>111</v>
      </c>
      <c r="R653">
        <f t="shared" si="59"/>
        <v>62.33</v>
      </c>
      <c r="S653" s="15">
        <f t="shared" si="60"/>
        <v>40786.187789351854</v>
      </c>
      <c r="T653" s="15">
        <f t="shared" si="61"/>
        <v>40818.290972222225</v>
      </c>
      <c r="U653">
        <f t="shared" si="62"/>
        <v>2011</v>
      </c>
    </row>
    <row r="654" spans="1:22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 t="s">
        <v>8321</v>
      </c>
      <c r="P654" t="s">
        <v>8332</v>
      </c>
      <c r="Q654">
        <f t="shared" si="58"/>
        <v>129</v>
      </c>
      <c r="R654">
        <f t="shared" si="59"/>
        <v>128.94999999999999</v>
      </c>
      <c r="S654" s="15">
        <f t="shared" si="60"/>
        <v>42496.968935185185</v>
      </c>
      <c r="T654" s="15">
        <f t="shared" si="61"/>
        <v>42517.968935185185</v>
      </c>
      <c r="U654">
        <f t="shared" si="62"/>
        <v>2016</v>
      </c>
    </row>
    <row r="655" spans="1:22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 t="s">
        <v>8327</v>
      </c>
      <c r="P655" t="s">
        <v>8328</v>
      </c>
      <c r="Q655">
        <f t="shared" si="58"/>
        <v>111</v>
      </c>
      <c r="R655">
        <f t="shared" si="59"/>
        <v>115.31</v>
      </c>
      <c r="S655" s="15">
        <f t="shared" si="60"/>
        <v>41313.985046296293</v>
      </c>
      <c r="T655" s="15">
        <f t="shared" si="61"/>
        <v>41343.943379629629</v>
      </c>
      <c r="U655">
        <f t="shared" si="62"/>
        <v>2013</v>
      </c>
    </row>
    <row r="656" spans="1:22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 t="s">
        <v>8323</v>
      </c>
      <c r="P656" t="s">
        <v>8326</v>
      </c>
      <c r="Q656">
        <f t="shared" si="58"/>
        <v>111</v>
      </c>
      <c r="R656">
        <f t="shared" si="59"/>
        <v>151.46</v>
      </c>
      <c r="S656" s="15">
        <f t="shared" si="60"/>
        <v>42176.419039351851</v>
      </c>
      <c r="T656" s="15">
        <f t="shared" si="61"/>
        <v>42206.419039351851</v>
      </c>
      <c r="U656">
        <f t="shared" si="62"/>
        <v>2015</v>
      </c>
      <c r="V656">
        <f t="shared" ref="V656:V657" si="63">_xlfn.DAYS(T656,S656)</f>
        <v>30</v>
      </c>
    </row>
    <row r="657" spans="1:22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 t="s">
        <v>8323</v>
      </c>
      <c r="P657" t="s">
        <v>8326</v>
      </c>
      <c r="Q657">
        <f t="shared" si="58"/>
        <v>105</v>
      </c>
      <c r="R657">
        <f t="shared" si="59"/>
        <v>56.07</v>
      </c>
      <c r="S657" s="15">
        <f t="shared" si="60"/>
        <v>42037.938206018516</v>
      </c>
      <c r="T657" s="15">
        <f t="shared" si="61"/>
        <v>42068.166666666672</v>
      </c>
      <c r="U657">
        <f t="shared" si="62"/>
        <v>2015</v>
      </c>
      <c r="V657">
        <f t="shared" si="63"/>
        <v>31</v>
      </c>
    </row>
    <row r="658" spans="1:22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 t="s">
        <v>8308</v>
      </c>
      <c r="P658" t="s">
        <v>8340</v>
      </c>
      <c r="Q658">
        <f t="shared" si="58"/>
        <v>28</v>
      </c>
      <c r="R658">
        <f t="shared" si="59"/>
        <v>167.15</v>
      </c>
      <c r="S658" s="15">
        <f t="shared" si="60"/>
        <v>41912.541655092595</v>
      </c>
      <c r="T658" s="15">
        <f t="shared" si="61"/>
        <v>41941.947916666664</v>
      </c>
      <c r="U658">
        <f t="shared" si="62"/>
        <v>2014</v>
      </c>
    </row>
    <row r="659" spans="1:22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 t="s">
        <v>8308</v>
      </c>
      <c r="P659" t="s">
        <v>8309</v>
      </c>
      <c r="Q659">
        <f t="shared" si="58"/>
        <v>1462</v>
      </c>
      <c r="R659">
        <f t="shared" si="59"/>
        <v>40.76</v>
      </c>
      <c r="S659" s="15">
        <f t="shared" si="60"/>
        <v>41493.543958333335</v>
      </c>
      <c r="T659" s="15">
        <f t="shared" si="61"/>
        <v>41523.791666666664</v>
      </c>
      <c r="U659">
        <f t="shared" si="62"/>
        <v>2013</v>
      </c>
    </row>
    <row r="660" spans="1:22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 t="s">
        <v>8327</v>
      </c>
      <c r="P660" t="s">
        <v>8338</v>
      </c>
      <c r="Q660">
        <f t="shared" si="58"/>
        <v>110</v>
      </c>
      <c r="R660">
        <f t="shared" si="59"/>
        <v>85.55</v>
      </c>
      <c r="S660" s="15">
        <f t="shared" si="60"/>
        <v>41175.05972222222</v>
      </c>
      <c r="T660" s="15">
        <f t="shared" si="61"/>
        <v>41235.101388888892</v>
      </c>
      <c r="U660">
        <f t="shared" si="62"/>
        <v>2012</v>
      </c>
    </row>
    <row r="661" spans="1:22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 t="s">
        <v>8313</v>
      </c>
      <c r="P661" t="s">
        <v>8314</v>
      </c>
      <c r="Q661">
        <f t="shared" si="58"/>
        <v>39</v>
      </c>
      <c r="R661">
        <f t="shared" si="59"/>
        <v>133.9</v>
      </c>
      <c r="S661" s="15">
        <f t="shared" si="60"/>
        <v>42628.288668981477</v>
      </c>
      <c r="T661" s="15">
        <f t="shared" si="61"/>
        <v>42657.666666666672</v>
      </c>
      <c r="U661">
        <f t="shared" si="62"/>
        <v>2016</v>
      </c>
    </row>
    <row r="662" spans="1:22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 t="s">
        <v>8316</v>
      </c>
      <c r="P662" t="s">
        <v>8317</v>
      </c>
      <c r="Q662">
        <f t="shared" si="58"/>
        <v>542</v>
      </c>
      <c r="R662">
        <f t="shared" si="59"/>
        <v>41.23</v>
      </c>
      <c r="S662" s="15">
        <f t="shared" si="60"/>
        <v>42163.625787037032</v>
      </c>
      <c r="T662" s="15">
        <f t="shared" si="61"/>
        <v>42191.125</v>
      </c>
      <c r="U662">
        <f t="shared" si="62"/>
        <v>2015</v>
      </c>
    </row>
    <row r="663" spans="1:22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 t="s">
        <v>8308</v>
      </c>
      <c r="P663" t="s">
        <v>8310</v>
      </c>
      <c r="Q663">
        <f t="shared" si="58"/>
        <v>22</v>
      </c>
      <c r="R663">
        <f t="shared" si="59"/>
        <v>50.3</v>
      </c>
      <c r="S663" s="15">
        <f t="shared" si="60"/>
        <v>41974.219490740739</v>
      </c>
      <c r="T663" s="15">
        <f t="shared" si="61"/>
        <v>42005.207638888889</v>
      </c>
      <c r="U663">
        <f t="shared" si="62"/>
        <v>2014</v>
      </c>
    </row>
    <row r="664" spans="1:22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 t="s">
        <v>8321</v>
      </c>
      <c r="P664" t="s">
        <v>8322</v>
      </c>
      <c r="Q664">
        <f t="shared" si="58"/>
        <v>108</v>
      </c>
      <c r="R664">
        <f t="shared" si="59"/>
        <v>58.72</v>
      </c>
      <c r="S664" s="15">
        <f t="shared" si="60"/>
        <v>40990.909259259257</v>
      </c>
      <c r="T664" s="15">
        <f t="shared" si="61"/>
        <v>41026.897222222222</v>
      </c>
      <c r="U664">
        <f t="shared" si="62"/>
        <v>2012</v>
      </c>
    </row>
    <row r="665" spans="1:22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 t="s">
        <v>8316</v>
      </c>
      <c r="P665" t="s">
        <v>8317</v>
      </c>
      <c r="Q665">
        <f t="shared" si="58"/>
        <v>180</v>
      </c>
      <c r="R665">
        <f t="shared" si="59"/>
        <v>24.27</v>
      </c>
      <c r="S665" s="15">
        <f t="shared" si="60"/>
        <v>42496.582337962958</v>
      </c>
      <c r="T665" s="15">
        <f t="shared" si="61"/>
        <v>42513.125</v>
      </c>
      <c r="U665">
        <f t="shared" si="62"/>
        <v>2016</v>
      </c>
    </row>
    <row r="666" spans="1:22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 t="s">
        <v>8319</v>
      </c>
      <c r="P666" t="s">
        <v>8320</v>
      </c>
      <c r="Q666">
        <f t="shared" si="58"/>
        <v>108</v>
      </c>
      <c r="R666">
        <f t="shared" si="59"/>
        <v>90</v>
      </c>
      <c r="S666" s="15">
        <f t="shared" si="60"/>
        <v>41943.142534722225</v>
      </c>
      <c r="T666" s="15">
        <f t="shared" si="61"/>
        <v>41973.184201388889</v>
      </c>
      <c r="U666">
        <f t="shared" si="62"/>
        <v>2014</v>
      </c>
    </row>
    <row r="667" spans="1:22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 t="s">
        <v>8323</v>
      </c>
      <c r="P667" t="s">
        <v>8326</v>
      </c>
      <c r="Q667">
        <f t="shared" si="58"/>
        <v>22</v>
      </c>
      <c r="R667">
        <f t="shared" si="59"/>
        <v>128.27000000000001</v>
      </c>
      <c r="S667" s="15">
        <f t="shared" si="60"/>
        <v>41779.657870370371</v>
      </c>
      <c r="T667" s="15">
        <f t="shared" si="61"/>
        <v>41821.25</v>
      </c>
      <c r="U667">
        <f t="shared" si="62"/>
        <v>2014</v>
      </c>
      <c r="V667">
        <f>_xlfn.DAYS(T667,S667)</f>
        <v>42</v>
      </c>
    </row>
    <row r="668" spans="1:22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 t="s">
        <v>8327</v>
      </c>
      <c r="P668" t="s">
        <v>8329</v>
      </c>
      <c r="Q668">
        <f t="shared" si="58"/>
        <v>107</v>
      </c>
      <c r="R668">
        <f t="shared" si="59"/>
        <v>108.48</v>
      </c>
      <c r="S668" s="15">
        <f t="shared" si="60"/>
        <v>42324.764004629629</v>
      </c>
      <c r="T668" s="15">
        <f t="shared" si="61"/>
        <v>42354.764004629629</v>
      </c>
      <c r="U668">
        <f t="shared" si="62"/>
        <v>2015</v>
      </c>
    </row>
    <row r="669" spans="1:22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 t="s">
        <v>8308</v>
      </c>
      <c r="P669" t="s">
        <v>8315</v>
      </c>
      <c r="Q669">
        <f t="shared" si="58"/>
        <v>102</v>
      </c>
      <c r="R669">
        <f t="shared" si="59"/>
        <v>107.1</v>
      </c>
      <c r="S669" s="15">
        <f t="shared" si="60"/>
        <v>41730.708472222221</v>
      </c>
      <c r="T669" s="15">
        <f t="shared" si="61"/>
        <v>41759.208333333336</v>
      </c>
      <c r="U669">
        <f t="shared" si="62"/>
        <v>2014</v>
      </c>
    </row>
    <row r="670" spans="1:22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 t="s">
        <v>8316</v>
      </c>
      <c r="P670" t="s">
        <v>8317</v>
      </c>
      <c r="Q670">
        <f t="shared" si="58"/>
        <v>126</v>
      </c>
      <c r="R670">
        <f t="shared" si="59"/>
        <v>21.5</v>
      </c>
      <c r="S670" s="15">
        <f t="shared" si="60"/>
        <v>41724.881099537037</v>
      </c>
      <c r="T670" s="15">
        <f t="shared" si="61"/>
        <v>41754.881099537037</v>
      </c>
      <c r="U670">
        <f t="shared" si="62"/>
        <v>2014</v>
      </c>
    </row>
    <row r="671" spans="1:22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 t="s">
        <v>8323</v>
      </c>
      <c r="P671" t="s">
        <v>8326</v>
      </c>
      <c r="Q671">
        <f t="shared" si="58"/>
        <v>107</v>
      </c>
      <c r="R671">
        <f t="shared" si="59"/>
        <v>109.03</v>
      </c>
      <c r="S671" s="15">
        <f t="shared" si="60"/>
        <v>42157.470185185186</v>
      </c>
      <c r="T671" s="15">
        <f t="shared" si="61"/>
        <v>42187.470185185186</v>
      </c>
      <c r="U671">
        <f t="shared" si="62"/>
        <v>2015</v>
      </c>
      <c r="V671">
        <f>_xlfn.DAYS(T671,S671)</f>
        <v>30</v>
      </c>
    </row>
    <row r="672" spans="1:22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 t="s">
        <v>8319</v>
      </c>
      <c r="P672" t="s">
        <v>8320</v>
      </c>
      <c r="Q672">
        <f t="shared" si="58"/>
        <v>427</v>
      </c>
      <c r="R672">
        <f t="shared" si="59"/>
        <v>31.69</v>
      </c>
      <c r="S672" s="15">
        <f t="shared" si="60"/>
        <v>42654.469826388886</v>
      </c>
      <c r="T672" s="15">
        <f t="shared" si="61"/>
        <v>42686.166666666672</v>
      </c>
      <c r="U672">
        <f t="shared" si="62"/>
        <v>2016</v>
      </c>
    </row>
    <row r="673" spans="1:22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 t="s">
        <v>8308</v>
      </c>
      <c r="P673" t="s">
        <v>8310</v>
      </c>
      <c r="Q673">
        <f t="shared" si="58"/>
        <v>214</v>
      </c>
      <c r="R673">
        <f t="shared" si="59"/>
        <v>122.74</v>
      </c>
      <c r="S673" s="15">
        <f t="shared" si="60"/>
        <v>42417.804618055554</v>
      </c>
      <c r="T673" s="15">
        <f t="shared" si="61"/>
        <v>42477.762951388882</v>
      </c>
      <c r="U673">
        <f t="shared" si="62"/>
        <v>2016</v>
      </c>
    </row>
    <row r="674" spans="1:22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 t="s">
        <v>8311</v>
      </c>
      <c r="P674" t="s">
        <v>8333</v>
      </c>
      <c r="Q674">
        <f t="shared" si="58"/>
        <v>126</v>
      </c>
      <c r="R674">
        <f t="shared" si="59"/>
        <v>187.19</v>
      </c>
      <c r="S674" s="15">
        <f t="shared" si="60"/>
        <v>42102.164583333331</v>
      </c>
      <c r="T674" s="15">
        <f t="shared" si="61"/>
        <v>42133.208333333328</v>
      </c>
      <c r="U674">
        <f t="shared" si="62"/>
        <v>2015</v>
      </c>
    </row>
    <row r="675" spans="1:22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 t="s">
        <v>8321</v>
      </c>
      <c r="P675" t="s">
        <v>8322</v>
      </c>
      <c r="Q675">
        <f t="shared" si="58"/>
        <v>106</v>
      </c>
      <c r="R675">
        <f t="shared" si="59"/>
        <v>120.91</v>
      </c>
      <c r="S675" s="15">
        <f t="shared" si="60"/>
        <v>40330.755543981482</v>
      </c>
      <c r="T675" s="15">
        <f t="shared" si="61"/>
        <v>40376.415972222225</v>
      </c>
      <c r="U675">
        <f t="shared" si="62"/>
        <v>2010</v>
      </c>
    </row>
    <row r="676" spans="1:22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 t="s">
        <v>8327</v>
      </c>
      <c r="P676" t="s">
        <v>8331</v>
      </c>
      <c r="Q676">
        <f t="shared" si="58"/>
        <v>265</v>
      </c>
      <c r="R676">
        <f t="shared" si="59"/>
        <v>84.21</v>
      </c>
      <c r="S676" s="15">
        <f t="shared" si="60"/>
        <v>40939.837673611109</v>
      </c>
      <c r="T676" s="15">
        <f t="shared" si="61"/>
        <v>40970.290972222225</v>
      </c>
      <c r="U676">
        <f t="shared" si="62"/>
        <v>2012</v>
      </c>
    </row>
    <row r="677" spans="1:22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 t="s">
        <v>8323</v>
      </c>
      <c r="P677" t="s">
        <v>8326</v>
      </c>
      <c r="Q677">
        <f t="shared" si="58"/>
        <v>106</v>
      </c>
      <c r="R677">
        <f t="shared" si="59"/>
        <v>103.95</v>
      </c>
      <c r="S677" s="15">
        <f t="shared" si="60"/>
        <v>42250.598217592589</v>
      </c>
      <c r="T677" s="15">
        <f t="shared" si="61"/>
        <v>42270.598217592589</v>
      </c>
      <c r="U677">
        <f t="shared" si="62"/>
        <v>2015</v>
      </c>
      <c r="V677">
        <f>_xlfn.DAYS(T677,S677)</f>
        <v>20</v>
      </c>
    </row>
    <row r="678" spans="1:22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 t="s">
        <v>8311</v>
      </c>
      <c r="P678" t="s">
        <v>8333</v>
      </c>
      <c r="Q678">
        <f t="shared" si="58"/>
        <v>106</v>
      </c>
      <c r="R678">
        <f t="shared" si="59"/>
        <v>95.96</v>
      </c>
      <c r="S678" s="15">
        <f t="shared" si="60"/>
        <v>42733.94131944445</v>
      </c>
      <c r="T678" s="15">
        <f t="shared" si="61"/>
        <v>42763.94131944445</v>
      </c>
      <c r="U678">
        <f t="shared" si="62"/>
        <v>2016</v>
      </c>
    </row>
    <row r="679" spans="1:22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 t="s">
        <v>8327</v>
      </c>
      <c r="P679" t="s">
        <v>8328</v>
      </c>
      <c r="Q679">
        <f t="shared" si="58"/>
        <v>106</v>
      </c>
      <c r="R679">
        <f t="shared" si="59"/>
        <v>87.96</v>
      </c>
      <c r="S679" s="15">
        <f t="shared" si="60"/>
        <v>40335.798078703701</v>
      </c>
      <c r="T679" s="15">
        <f t="shared" si="61"/>
        <v>40381.25</v>
      </c>
      <c r="U679">
        <f t="shared" si="62"/>
        <v>2010</v>
      </c>
    </row>
    <row r="680" spans="1:22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 t="s">
        <v>8323</v>
      </c>
      <c r="P680" t="s">
        <v>8326</v>
      </c>
      <c r="Q680">
        <f t="shared" si="58"/>
        <v>106</v>
      </c>
      <c r="R680">
        <f t="shared" si="59"/>
        <v>62.83</v>
      </c>
      <c r="S680" s="15">
        <f t="shared" si="60"/>
        <v>41800.380428240744</v>
      </c>
      <c r="T680" s="15">
        <f t="shared" si="61"/>
        <v>41830.380428240744</v>
      </c>
      <c r="U680">
        <f t="shared" si="62"/>
        <v>2014</v>
      </c>
      <c r="V680">
        <f>_xlfn.DAYS(T680,S680)</f>
        <v>30</v>
      </c>
    </row>
    <row r="681" spans="1:22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 t="s">
        <v>8327</v>
      </c>
      <c r="P681" t="s">
        <v>8329</v>
      </c>
      <c r="Q681">
        <f t="shared" si="58"/>
        <v>352</v>
      </c>
      <c r="R681">
        <f t="shared" si="59"/>
        <v>22.08</v>
      </c>
      <c r="S681" s="15">
        <f t="shared" si="60"/>
        <v>42271.251979166671</v>
      </c>
      <c r="T681" s="15">
        <f t="shared" si="61"/>
        <v>42294.166666666672</v>
      </c>
      <c r="U681">
        <f t="shared" si="62"/>
        <v>2015</v>
      </c>
    </row>
    <row r="682" spans="1:22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 t="s">
        <v>8321</v>
      </c>
      <c r="P682" t="s">
        <v>8322</v>
      </c>
      <c r="Q682">
        <f t="shared" si="58"/>
        <v>106</v>
      </c>
      <c r="R682">
        <f t="shared" si="59"/>
        <v>63.17</v>
      </c>
      <c r="S682" s="15">
        <f t="shared" si="60"/>
        <v>42291.46674768519</v>
      </c>
      <c r="T682" s="15">
        <f t="shared" si="61"/>
        <v>42315.166666666672</v>
      </c>
      <c r="U682">
        <f t="shared" si="62"/>
        <v>2015</v>
      </c>
    </row>
    <row r="683" spans="1:22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 t="s">
        <v>8321</v>
      </c>
      <c r="P683" t="s">
        <v>8322</v>
      </c>
      <c r="Q683">
        <f t="shared" si="58"/>
        <v>100</v>
      </c>
      <c r="R683">
        <f t="shared" si="59"/>
        <v>202.42</v>
      </c>
      <c r="S683" s="15">
        <f t="shared" si="60"/>
        <v>41360.970601851855</v>
      </c>
      <c r="T683" s="15">
        <f t="shared" si="61"/>
        <v>41372.189583333333</v>
      </c>
      <c r="U683">
        <f t="shared" si="62"/>
        <v>2013</v>
      </c>
    </row>
    <row r="684" spans="1:22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 t="s">
        <v>8327</v>
      </c>
      <c r="P684" t="s">
        <v>8331</v>
      </c>
      <c r="Q684">
        <f t="shared" si="58"/>
        <v>105</v>
      </c>
      <c r="R684">
        <f t="shared" si="59"/>
        <v>201.94</v>
      </c>
      <c r="S684" s="15">
        <f t="shared" si="60"/>
        <v>42704.95177083333</v>
      </c>
      <c r="T684" s="15">
        <f t="shared" si="61"/>
        <v>42734.95177083333</v>
      </c>
      <c r="U684">
        <f t="shared" si="62"/>
        <v>2016</v>
      </c>
    </row>
    <row r="685" spans="1:22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 t="s">
        <v>8323</v>
      </c>
      <c r="P685" t="s">
        <v>8326</v>
      </c>
      <c r="Q685">
        <f t="shared" si="58"/>
        <v>104</v>
      </c>
      <c r="R685">
        <f t="shared" si="59"/>
        <v>145</v>
      </c>
      <c r="S685" s="15">
        <f t="shared" si="60"/>
        <v>42491.92288194444</v>
      </c>
      <c r="T685" s="15">
        <f t="shared" si="61"/>
        <v>42521.92288194444</v>
      </c>
      <c r="U685">
        <f t="shared" si="62"/>
        <v>2016</v>
      </c>
      <c r="V685">
        <f>_xlfn.DAYS(T685,S685)</f>
        <v>30</v>
      </c>
    </row>
    <row r="686" spans="1:22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 t="s">
        <v>8327</v>
      </c>
      <c r="P686" t="s">
        <v>8331</v>
      </c>
      <c r="Q686">
        <f t="shared" si="58"/>
        <v>149</v>
      </c>
      <c r="R686">
        <f t="shared" si="59"/>
        <v>71.97</v>
      </c>
      <c r="S686" s="15">
        <f t="shared" si="60"/>
        <v>40927.731782407405</v>
      </c>
      <c r="T686" s="15">
        <f t="shared" si="61"/>
        <v>40962.731782407405</v>
      </c>
      <c r="U686">
        <f t="shared" si="62"/>
        <v>2012</v>
      </c>
    </row>
    <row r="687" spans="1:22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 t="s">
        <v>8308</v>
      </c>
      <c r="P687" t="s">
        <v>8309</v>
      </c>
      <c r="Q687">
        <f t="shared" si="58"/>
        <v>130</v>
      </c>
      <c r="R687">
        <f t="shared" si="59"/>
        <v>43.1</v>
      </c>
      <c r="S687" s="15">
        <f t="shared" si="60"/>
        <v>41604.022418981483</v>
      </c>
      <c r="T687" s="15">
        <f t="shared" si="61"/>
        <v>41634.022418981483</v>
      </c>
      <c r="U687">
        <f t="shared" si="62"/>
        <v>2013</v>
      </c>
    </row>
    <row r="688" spans="1:22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 t="s">
        <v>8327</v>
      </c>
      <c r="P688" t="s">
        <v>8331</v>
      </c>
      <c r="Q688">
        <f t="shared" si="58"/>
        <v>104</v>
      </c>
      <c r="R688">
        <f t="shared" si="59"/>
        <v>66.37</v>
      </c>
      <c r="S688" s="15">
        <f t="shared" si="60"/>
        <v>41194.715520833335</v>
      </c>
      <c r="T688" s="15">
        <f t="shared" si="61"/>
        <v>41235.916666666664</v>
      </c>
      <c r="U688">
        <f t="shared" si="62"/>
        <v>2012</v>
      </c>
    </row>
    <row r="689" spans="1:22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 t="s">
        <v>8321</v>
      </c>
      <c r="P689" t="s">
        <v>8332</v>
      </c>
      <c r="Q689">
        <f t="shared" si="58"/>
        <v>104</v>
      </c>
      <c r="R689">
        <f t="shared" si="59"/>
        <v>69.27</v>
      </c>
      <c r="S689" s="15">
        <f t="shared" si="60"/>
        <v>41828.515127314815</v>
      </c>
      <c r="T689" s="15">
        <f t="shared" si="61"/>
        <v>41858.515127314815</v>
      </c>
      <c r="U689">
        <f t="shared" si="62"/>
        <v>2014</v>
      </c>
    </row>
    <row r="690" spans="1:22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 t="s">
        <v>8323</v>
      </c>
      <c r="P690" t="s">
        <v>8324</v>
      </c>
      <c r="Q690">
        <f t="shared" si="58"/>
        <v>104</v>
      </c>
      <c r="R690">
        <f t="shared" si="59"/>
        <v>90.2</v>
      </c>
      <c r="S690" s="15">
        <f t="shared" si="60"/>
        <v>42775.733715277776</v>
      </c>
      <c r="T690" s="15">
        <f t="shared" si="61"/>
        <v>42793.207638888889</v>
      </c>
      <c r="U690">
        <f t="shared" si="62"/>
        <v>2017</v>
      </c>
    </row>
    <row r="691" spans="1:22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 t="s">
        <v>8327</v>
      </c>
      <c r="P691" t="s">
        <v>8328</v>
      </c>
      <c r="Q691">
        <f t="shared" si="58"/>
        <v>172</v>
      </c>
      <c r="R691">
        <f t="shared" si="59"/>
        <v>94.05</v>
      </c>
      <c r="S691" s="15">
        <f t="shared" si="60"/>
        <v>41879.130868055552</v>
      </c>
      <c r="T691" s="15">
        <f t="shared" si="61"/>
        <v>41909.130868055552</v>
      </c>
      <c r="U691">
        <f t="shared" si="62"/>
        <v>2014</v>
      </c>
    </row>
    <row r="692" spans="1:22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 t="s">
        <v>8323</v>
      </c>
      <c r="P692" t="s">
        <v>8326</v>
      </c>
      <c r="Q692">
        <f t="shared" si="58"/>
        <v>103</v>
      </c>
      <c r="R692">
        <f t="shared" si="59"/>
        <v>90.68</v>
      </c>
      <c r="S692" s="15">
        <f t="shared" si="60"/>
        <v>42612.918807870374</v>
      </c>
      <c r="T692" s="15">
        <f t="shared" si="61"/>
        <v>42654.165972222225</v>
      </c>
      <c r="U692">
        <f t="shared" si="62"/>
        <v>2016</v>
      </c>
      <c r="V692">
        <f>_xlfn.DAYS(T692,S692)</f>
        <v>42</v>
      </c>
    </row>
    <row r="693" spans="1:22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 t="s">
        <v>8321</v>
      </c>
      <c r="P693" t="s">
        <v>8322</v>
      </c>
      <c r="Q693">
        <f t="shared" si="58"/>
        <v>103</v>
      </c>
      <c r="R693">
        <f t="shared" si="59"/>
        <v>86.85</v>
      </c>
      <c r="S693" s="15">
        <f t="shared" si="60"/>
        <v>41355.577291666668</v>
      </c>
      <c r="T693" s="15">
        <f t="shared" si="61"/>
        <v>41395.207638888889</v>
      </c>
      <c r="U693">
        <f t="shared" si="62"/>
        <v>2013</v>
      </c>
    </row>
    <row r="694" spans="1:22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 t="s">
        <v>8321</v>
      </c>
      <c r="P694" t="s">
        <v>8322</v>
      </c>
      <c r="Q694">
        <f t="shared" si="58"/>
        <v>103</v>
      </c>
      <c r="R694">
        <f t="shared" si="59"/>
        <v>86.55</v>
      </c>
      <c r="S694" s="15">
        <f t="shared" si="60"/>
        <v>42207.58699074074</v>
      </c>
      <c r="T694" s="15">
        <f t="shared" si="61"/>
        <v>42237.58699074074</v>
      </c>
      <c r="U694">
        <f t="shared" si="62"/>
        <v>2015</v>
      </c>
    </row>
    <row r="695" spans="1:22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 t="s">
        <v>8323</v>
      </c>
      <c r="P695" t="s">
        <v>8326</v>
      </c>
      <c r="Q695">
        <f t="shared" si="58"/>
        <v>103</v>
      </c>
      <c r="R695">
        <f t="shared" si="59"/>
        <v>139.19</v>
      </c>
      <c r="S695" s="15">
        <f t="shared" si="60"/>
        <v>41878.878379629627</v>
      </c>
      <c r="T695" s="15">
        <f t="shared" si="61"/>
        <v>41908.878379629627</v>
      </c>
      <c r="U695">
        <f t="shared" si="62"/>
        <v>2014</v>
      </c>
      <c r="V695">
        <f t="shared" ref="V695:V696" si="64">_xlfn.DAYS(T695,S695)</f>
        <v>30</v>
      </c>
    </row>
    <row r="696" spans="1:22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 t="s">
        <v>8323</v>
      </c>
      <c r="P696" t="s">
        <v>8326</v>
      </c>
      <c r="Q696">
        <f t="shared" si="58"/>
        <v>103</v>
      </c>
      <c r="R696">
        <f t="shared" si="59"/>
        <v>63.57</v>
      </c>
      <c r="S696" s="15">
        <f t="shared" si="60"/>
        <v>41932.311099537037</v>
      </c>
      <c r="T696" s="15">
        <f t="shared" si="61"/>
        <v>41962.352766203709</v>
      </c>
      <c r="U696">
        <f t="shared" si="62"/>
        <v>2014</v>
      </c>
      <c r="V696">
        <f t="shared" si="64"/>
        <v>30</v>
      </c>
    </row>
    <row r="697" spans="1:22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 t="s">
        <v>8321</v>
      </c>
      <c r="P697" t="s">
        <v>8332</v>
      </c>
      <c r="Q697">
        <f t="shared" si="58"/>
        <v>103</v>
      </c>
      <c r="R697">
        <f t="shared" si="59"/>
        <v>137.21</v>
      </c>
      <c r="S697" s="15">
        <f t="shared" si="60"/>
        <v>41932.745046296295</v>
      </c>
      <c r="T697" s="15">
        <f t="shared" si="61"/>
        <v>41962.786712962959</v>
      </c>
      <c r="U697">
        <f t="shared" si="62"/>
        <v>2014</v>
      </c>
    </row>
    <row r="698" spans="1:22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 t="s">
        <v>8313</v>
      </c>
      <c r="P698" t="s">
        <v>8314</v>
      </c>
      <c r="Q698">
        <f t="shared" si="58"/>
        <v>103</v>
      </c>
      <c r="R698">
        <f t="shared" si="59"/>
        <v>168.69</v>
      </c>
      <c r="S698" s="15">
        <f t="shared" si="60"/>
        <v>42052.7815162037</v>
      </c>
      <c r="T698" s="15">
        <f t="shared" si="61"/>
        <v>42082.739849537036</v>
      </c>
      <c r="U698">
        <f t="shared" si="62"/>
        <v>2015</v>
      </c>
    </row>
    <row r="699" spans="1:22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 t="s">
        <v>8323</v>
      </c>
      <c r="P699" t="s">
        <v>8335</v>
      </c>
      <c r="Q699">
        <f t="shared" si="58"/>
        <v>103</v>
      </c>
      <c r="R699">
        <f t="shared" si="59"/>
        <v>106.93</v>
      </c>
      <c r="S699" s="15">
        <f t="shared" si="60"/>
        <v>41788.167187500003</v>
      </c>
      <c r="T699" s="15">
        <f t="shared" si="61"/>
        <v>41823.167187500003</v>
      </c>
      <c r="U699">
        <f t="shared" si="62"/>
        <v>2014</v>
      </c>
    </row>
    <row r="700" spans="1:22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 t="s">
        <v>8327</v>
      </c>
      <c r="P700" t="s">
        <v>8331</v>
      </c>
      <c r="Q700">
        <f t="shared" si="58"/>
        <v>102</v>
      </c>
      <c r="R700">
        <f t="shared" si="59"/>
        <v>196.83</v>
      </c>
      <c r="S700" s="15">
        <f t="shared" si="60"/>
        <v>42553.681979166664</v>
      </c>
      <c r="T700" s="15">
        <f t="shared" si="61"/>
        <v>42583.681979166664</v>
      </c>
      <c r="U700">
        <f t="shared" si="62"/>
        <v>2016</v>
      </c>
    </row>
    <row r="701" spans="1:22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 t="s">
        <v>8323</v>
      </c>
      <c r="P701" t="s">
        <v>8326</v>
      </c>
      <c r="Q701">
        <f t="shared" si="58"/>
        <v>102</v>
      </c>
      <c r="R701">
        <f t="shared" si="59"/>
        <v>105.52</v>
      </c>
      <c r="S701" s="15">
        <f t="shared" si="60"/>
        <v>42118.556331018524</v>
      </c>
      <c r="T701" s="15">
        <f t="shared" si="61"/>
        <v>42150.165972222225</v>
      </c>
      <c r="U701">
        <f t="shared" si="62"/>
        <v>2015</v>
      </c>
      <c r="V701">
        <f>_xlfn.DAYS(T701,S701)</f>
        <v>32</v>
      </c>
    </row>
    <row r="702" spans="1:22" ht="32" hidden="1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 t="s">
        <v>8327</v>
      </c>
      <c r="P702" t="s">
        <v>8331</v>
      </c>
      <c r="Q702">
        <f t="shared" si="58"/>
        <v>146</v>
      </c>
      <c r="R702">
        <f t="shared" si="59"/>
        <v>64.62</v>
      </c>
      <c r="S702" s="15">
        <f t="shared" si="60"/>
        <v>41546.664212962962</v>
      </c>
      <c r="T702" s="15">
        <f t="shared" si="61"/>
        <v>41579.791666666664</v>
      </c>
      <c r="U702">
        <f t="shared" si="62"/>
        <v>2013</v>
      </c>
    </row>
    <row r="703" spans="1:22" ht="48" hidden="1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 t="s">
        <v>8311</v>
      </c>
      <c r="P703" t="s">
        <v>8333</v>
      </c>
      <c r="Q703">
        <f t="shared" si="58"/>
        <v>204</v>
      </c>
      <c r="R703">
        <f t="shared" si="59"/>
        <v>59.36</v>
      </c>
      <c r="S703" s="15">
        <f t="shared" si="60"/>
        <v>42317.33258101852</v>
      </c>
      <c r="T703" s="15">
        <f t="shared" si="61"/>
        <v>42354.290972222225</v>
      </c>
      <c r="U703">
        <f t="shared" si="62"/>
        <v>2015</v>
      </c>
    </row>
    <row r="704" spans="1:22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 t="s">
        <v>8327</v>
      </c>
      <c r="P704" t="s">
        <v>8328</v>
      </c>
      <c r="Q704">
        <f t="shared" si="58"/>
        <v>128</v>
      </c>
      <c r="R704">
        <f t="shared" si="59"/>
        <v>129.11000000000001</v>
      </c>
      <c r="S704" s="15">
        <f t="shared" si="60"/>
        <v>41257.950381944444</v>
      </c>
      <c r="T704" s="15">
        <f t="shared" si="61"/>
        <v>41287.950381944444</v>
      </c>
      <c r="U704">
        <f t="shared" si="62"/>
        <v>2012</v>
      </c>
    </row>
    <row r="705" spans="1:22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 t="s">
        <v>8327</v>
      </c>
      <c r="P705" t="s">
        <v>8328</v>
      </c>
      <c r="Q705">
        <f t="shared" si="58"/>
        <v>136</v>
      </c>
      <c r="R705">
        <f t="shared" si="59"/>
        <v>97.9</v>
      </c>
      <c r="S705" s="15">
        <f t="shared" si="60"/>
        <v>40354.11550925926</v>
      </c>
      <c r="T705" s="15">
        <f t="shared" si="61"/>
        <v>40425.043749999997</v>
      </c>
      <c r="U705">
        <f t="shared" si="62"/>
        <v>2010</v>
      </c>
    </row>
    <row r="706" spans="1:22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 t="s">
        <v>8323</v>
      </c>
      <c r="P706" t="s">
        <v>8326</v>
      </c>
      <c r="Q706">
        <f t="shared" si="58"/>
        <v>102</v>
      </c>
      <c r="R706">
        <f t="shared" si="59"/>
        <v>141.29</v>
      </c>
      <c r="S706" s="15">
        <f t="shared" si="60"/>
        <v>42239.957962962959</v>
      </c>
      <c r="T706" s="15">
        <f t="shared" si="61"/>
        <v>42260</v>
      </c>
      <c r="U706">
        <f t="shared" si="62"/>
        <v>2015</v>
      </c>
      <c r="V706">
        <f t="shared" ref="V706:V707" si="65">_xlfn.DAYS(T706,S706)</f>
        <v>21</v>
      </c>
    </row>
    <row r="707" spans="1:22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 t="s">
        <v>8323</v>
      </c>
      <c r="P707" t="s">
        <v>8326</v>
      </c>
      <c r="Q707">
        <f t="shared" ref="Q707:Q770" si="66">ROUND(E707/D707*100,0)</f>
        <v>102</v>
      </c>
      <c r="R707">
        <f t="shared" ref="R707:R770" si="67">IFERROR(ROUND(E707/L707,2),0)</f>
        <v>137.24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>
        <f t="shared" ref="U707:U712" si="70">YEAR(S707)</f>
        <v>2014</v>
      </c>
      <c r="V707">
        <f t="shared" si="65"/>
        <v>15</v>
      </c>
    </row>
    <row r="708" spans="1:22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 t="s">
        <v>8327</v>
      </c>
      <c r="P708" t="s">
        <v>8331</v>
      </c>
      <c r="Q708">
        <f t="shared" si="66"/>
        <v>101</v>
      </c>
      <c r="R708">
        <f t="shared" si="67"/>
        <v>112.61</v>
      </c>
      <c r="S708" s="15">
        <f t="shared" si="68"/>
        <v>41502.882928240739</v>
      </c>
      <c r="T708" s="15">
        <f t="shared" si="69"/>
        <v>41532.881944444445</v>
      </c>
      <c r="U708">
        <f t="shared" si="70"/>
        <v>2013</v>
      </c>
    </row>
    <row r="709" spans="1:22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 t="s">
        <v>8323</v>
      </c>
      <c r="P709" t="s">
        <v>8326</v>
      </c>
      <c r="Q709">
        <f t="shared" si="66"/>
        <v>101</v>
      </c>
      <c r="R709">
        <f t="shared" si="67"/>
        <v>99.34</v>
      </c>
      <c r="S709" s="15">
        <f t="shared" si="68"/>
        <v>42561.783877314811</v>
      </c>
      <c r="T709" s="15">
        <f t="shared" si="69"/>
        <v>42593.165972222225</v>
      </c>
      <c r="U709">
        <f t="shared" si="70"/>
        <v>2016</v>
      </c>
      <c r="V709">
        <f>_xlfn.DAYS(T709,S709)</f>
        <v>32</v>
      </c>
    </row>
    <row r="710" spans="1:22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 t="s">
        <v>8321</v>
      </c>
      <c r="P710" t="s">
        <v>8322</v>
      </c>
      <c r="Q710">
        <f t="shared" si="66"/>
        <v>101</v>
      </c>
      <c r="R710">
        <f t="shared" si="67"/>
        <v>146.65</v>
      </c>
      <c r="S710" s="15">
        <f t="shared" si="68"/>
        <v>42101.682372685187</v>
      </c>
      <c r="T710" s="15">
        <f t="shared" si="69"/>
        <v>42139.791666666672</v>
      </c>
      <c r="U710">
        <f t="shared" si="70"/>
        <v>2015</v>
      </c>
    </row>
    <row r="711" spans="1:22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 t="s">
        <v>8323</v>
      </c>
      <c r="P711" t="s">
        <v>8326</v>
      </c>
      <c r="Q711">
        <f t="shared" si="66"/>
        <v>101</v>
      </c>
      <c r="R711">
        <f t="shared" si="67"/>
        <v>103.21</v>
      </c>
      <c r="S711" s="15">
        <f t="shared" si="68"/>
        <v>42037.791238425925</v>
      </c>
      <c r="T711" s="15">
        <f t="shared" si="69"/>
        <v>42067.791238425925</v>
      </c>
      <c r="U711">
        <f t="shared" si="70"/>
        <v>2015</v>
      </c>
      <c r="V711">
        <f>_xlfn.DAYS(T711,S711)</f>
        <v>30</v>
      </c>
    </row>
    <row r="712" spans="1:22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 t="s">
        <v>8321</v>
      </c>
      <c r="P712" t="s">
        <v>8332</v>
      </c>
      <c r="Q712">
        <f t="shared" si="66"/>
        <v>101</v>
      </c>
      <c r="R712">
        <f t="shared" si="67"/>
        <v>194.23</v>
      </c>
      <c r="S712" s="15">
        <f t="shared" si="68"/>
        <v>42333.713206018518</v>
      </c>
      <c r="T712" s="15">
        <f t="shared" si="69"/>
        <v>42363.713206018518</v>
      </c>
      <c r="U712">
        <f t="shared" si="70"/>
        <v>2015</v>
      </c>
    </row>
    <row r="713" spans="1:22" ht="48" hidden="1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 t="s">
        <v>8323</v>
      </c>
      <c r="P713" t="s">
        <v>8335</v>
      </c>
      <c r="Q713">
        <f t="shared" si="66"/>
        <v>101</v>
      </c>
      <c r="R713">
        <f t="shared" si="67"/>
        <v>162.77000000000001</v>
      </c>
      <c r="S713" s="15">
        <f t="shared" si="68"/>
        <v>42101.584074074075</v>
      </c>
      <c r="T713" s="15">
        <f t="shared" si="69"/>
        <v>42131.584074074075</v>
      </c>
      <c r="U713">
        <f>YEAR(S713)</f>
        <v>2015</v>
      </c>
    </row>
    <row r="714" spans="1:22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 t="s">
        <v>8323</v>
      </c>
      <c r="P714" t="s">
        <v>8324</v>
      </c>
      <c r="Q714">
        <f t="shared" si="66"/>
        <v>101</v>
      </c>
      <c r="R714">
        <f t="shared" si="67"/>
        <v>162.71</v>
      </c>
      <c r="S714" s="15">
        <f t="shared" si="68"/>
        <v>42564.95380787037</v>
      </c>
      <c r="T714" s="15">
        <f t="shared" si="69"/>
        <v>42609.95380787037</v>
      </c>
      <c r="U714">
        <f t="shared" ref="U714:U777" si="71">YEAR(S714)</f>
        <v>2016</v>
      </c>
    </row>
    <row r="715" spans="1:22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 t="s">
        <v>8323</v>
      </c>
      <c r="P715" t="s">
        <v>8326</v>
      </c>
      <c r="Q715">
        <f t="shared" si="66"/>
        <v>101</v>
      </c>
      <c r="R715">
        <f t="shared" si="67"/>
        <v>63.83</v>
      </c>
      <c r="S715" s="15">
        <f t="shared" si="68"/>
        <v>42753.205625000002</v>
      </c>
      <c r="T715" s="15">
        <f t="shared" si="69"/>
        <v>42783.670138888891</v>
      </c>
      <c r="U715">
        <f t="shared" si="71"/>
        <v>2017</v>
      </c>
      <c r="V715">
        <f>_xlfn.DAYS(T715,S715)</f>
        <v>30</v>
      </c>
    </row>
    <row r="716" spans="1:22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 t="s">
        <v>8327</v>
      </c>
      <c r="P716" t="s">
        <v>8338</v>
      </c>
      <c r="Q716">
        <f t="shared" si="66"/>
        <v>202</v>
      </c>
      <c r="R716">
        <f t="shared" si="67"/>
        <v>89.25</v>
      </c>
      <c r="S716" s="15">
        <f t="shared" si="68"/>
        <v>42569.605393518519</v>
      </c>
      <c r="T716" s="15">
        <f t="shared" si="69"/>
        <v>42600.290972222225</v>
      </c>
      <c r="U716">
        <f t="shared" si="71"/>
        <v>2016</v>
      </c>
    </row>
    <row r="717" spans="1:22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 t="s">
        <v>8313</v>
      </c>
      <c r="P717" t="s">
        <v>8314</v>
      </c>
      <c r="Q717">
        <f t="shared" si="66"/>
        <v>202</v>
      </c>
      <c r="R717">
        <f t="shared" si="67"/>
        <v>80.650000000000006</v>
      </c>
      <c r="S717" s="15">
        <f t="shared" si="68"/>
        <v>42454.836851851855</v>
      </c>
      <c r="T717" s="15">
        <f t="shared" si="69"/>
        <v>42479.836851851855</v>
      </c>
      <c r="U717">
        <f t="shared" si="71"/>
        <v>2016</v>
      </c>
    </row>
    <row r="718" spans="1:22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 t="s">
        <v>8327</v>
      </c>
      <c r="P718" t="s">
        <v>8331</v>
      </c>
      <c r="Q718">
        <f t="shared" si="66"/>
        <v>155</v>
      </c>
      <c r="R718">
        <f t="shared" si="67"/>
        <v>53.01</v>
      </c>
      <c r="S718" s="15">
        <f t="shared" si="68"/>
        <v>41786.555162037039</v>
      </c>
      <c r="T718" s="15">
        <f t="shared" si="69"/>
        <v>41815.083333333336</v>
      </c>
      <c r="U718">
        <f t="shared" si="71"/>
        <v>2014</v>
      </c>
    </row>
    <row r="719" spans="1:22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 t="s">
        <v>8323</v>
      </c>
      <c r="P719" t="s">
        <v>8326</v>
      </c>
      <c r="Q719">
        <f t="shared" si="66"/>
        <v>336</v>
      </c>
      <c r="R719">
        <f t="shared" si="67"/>
        <v>41.77</v>
      </c>
      <c r="S719" s="15">
        <f t="shared" si="68"/>
        <v>40633.154363425929</v>
      </c>
      <c r="T719" s="15">
        <f t="shared" si="69"/>
        <v>40664.207638888889</v>
      </c>
      <c r="U719">
        <f t="shared" si="71"/>
        <v>2011</v>
      </c>
      <c r="V719">
        <f t="shared" ref="V719:V720" si="72">_xlfn.DAYS(T719,S719)</f>
        <v>31</v>
      </c>
    </row>
    <row r="720" spans="1:22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 t="s">
        <v>8323</v>
      </c>
      <c r="P720" t="s">
        <v>8326</v>
      </c>
      <c r="Q720">
        <f t="shared" si="66"/>
        <v>101</v>
      </c>
      <c r="R720">
        <f t="shared" si="67"/>
        <v>145.87</v>
      </c>
      <c r="S720" s="15">
        <f t="shared" si="68"/>
        <v>42626.7503125</v>
      </c>
      <c r="T720" s="15">
        <f t="shared" si="69"/>
        <v>42656.7503125</v>
      </c>
      <c r="U720">
        <f t="shared" si="71"/>
        <v>2016</v>
      </c>
      <c r="V720">
        <f t="shared" si="72"/>
        <v>30</v>
      </c>
    </row>
    <row r="721" spans="1:22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 t="s">
        <v>8321</v>
      </c>
      <c r="P721" t="s">
        <v>8322</v>
      </c>
      <c r="Q721">
        <f t="shared" si="66"/>
        <v>100</v>
      </c>
      <c r="R721">
        <f t="shared" si="67"/>
        <v>93.02</v>
      </c>
      <c r="S721" s="15">
        <f t="shared" si="68"/>
        <v>40933.856921296298</v>
      </c>
      <c r="T721" s="15">
        <f t="shared" si="69"/>
        <v>40963.856921296298</v>
      </c>
      <c r="U721">
        <f t="shared" si="71"/>
        <v>2012</v>
      </c>
    </row>
    <row r="722" spans="1:22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 t="s">
        <v>8308</v>
      </c>
      <c r="P722" t="s">
        <v>8309</v>
      </c>
      <c r="Q722">
        <f t="shared" si="66"/>
        <v>167</v>
      </c>
      <c r="R722">
        <f t="shared" si="67"/>
        <v>99.46</v>
      </c>
      <c r="S722" s="15">
        <f t="shared" si="68"/>
        <v>41946.674108796295</v>
      </c>
      <c r="T722" s="15">
        <f t="shared" si="69"/>
        <v>41976.166666666672</v>
      </c>
      <c r="U722">
        <f t="shared" si="71"/>
        <v>2014</v>
      </c>
    </row>
    <row r="723" spans="1:22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 t="s">
        <v>8327</v>
      </c>
      <c r="P723" t="s">
        <v>8330</v>
      </c>
      <c r="Q723">
        <f t="shared" si="66"/>
        <v>33</v>
      </c>
      <c r="R723">
        <f t="shared" si="67"/>
        <v>264.26</v>
      </c>
      <c r="S723" s="15">
        <f t="shared" si="68"/>
        <v>42795.701481481476</v>
      </c>
      <c r="T723" s="15">
        <f t="shared" si="69"/>
        <v>42828.041666666672</v>
      </c>
      <c r="U723">
        <f t="shared" si="71"/>
        <v>2017</v>
      </c>
    </row>
    <row r="724" spans="1:22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 t="s">
        <v>8323</v>
      </c>
      <c r="P724" t="s">
        <v>8326</v>
      </c>
      <c r="Q724">
        <f t="shared" si="66"/>
        <v>100</v>
      </c>
      <c r="R724">
        <f t="shared" si="67"/>
        <v>118.13</v>
      </c>
      <c r="S724" s="15">
        <f t="shared" si="68"/>
        <v>41834.953865740739</v>
      </c>
      <c r="T724" s="15">
        <f t="shared" si="69"/>
        <v>41879.953865740739</v>
      </c>
      <c r="U724">
        <f t="shared" si="71"/>
        <v>2014</v>
      </c>
      <c r="V724">
        <f t="shared" ref="V724:V727" si="73">_xlfn.DAYS(T724,S724)</f>
        <v>45</v>
      </c>
    </row>
    <row r="725" spans="1:22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 t="s">
        <v>8323</v>
      </c>
      <c r="P725" t="s">
        <v>8326</v>
      </c>
      <c r="Q725">
        <f t="shared" si="66"/>
        <v>100</v>
      </c>
      <c r="R725">
        <f t="shared" si="67"/>
        <v>110.23</v>
      </c>
      <c r="S725" s="15">
        <f t="shared" si="68"/>
        <v>41791.492777777778</v>
      </c>
      <c r="T725" s="15">
        <f t="shared" si="69"/>
        <v>41836.492777777778</v>
      </c>
      <c r="U725">
        <f t="shared" si="71"/>
        <v>2014</v>
      </c>
      <c r="V725">
        <f t="shared" si="73"/>
        <v>45</v>
      </c>
    </row>
    <row r="726" spans="1:22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 t="s">
        <v>8323</v>
      </c>
      <c r="P726" t="s">
        <v>8326</v>
      </c>
      <c r="Q726">
        <f t="shared" si="66"/>
        <v>100</v>
      </c>
      <c r="R726">
        <f t="shared" si="67"/>
        <v>92.84</v>
      </c>
      <c r="S726" s="15">
        <f t="shared" si="68"/>
        <v>42028.496562500004</v>
      </c>
      <c r="T726" s="15">
        <f t="shared" si="69"/>
        <v>42058.496562500004</v>
      </c>
      <c r="U726">
        <f t="shared" si="71"/>
        <v>2015</v>
      </c>
      <c r="V726">
        <f t="shared" si="73"/>
        <v>30</v>
      </c>
    </row>
    <row r="727" spans="1:22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 t="s">
        <v>8323</v>
      </c>
      <c r="P727" t="s">
        <v>8326</v>
      </c>
      <c r="Q727">
        <f t="shared" si="66"/>
        <v>100</v>
      </c>
      <c r="R727">
        <f t="shared" si="67"/>
        <v>48.44</v>
      </c>
      <c r="S727" s="15">
        <f t="shared" si="68"/>
        <v>42505.774479166663</v>
      </c>
      <c r="T727" s="15">
        <f t="shared" si="69"/>
        <v>42541.958333333328</v>
      </c>
      <c r="U727">
        <f t="shared" si="71"/>
        <v>2016</v>
      </c>
      <c r="V727">
        <f t="shared" si="73"/>
        <v>36</v>
      </c>
    </row>
    <row r="728" spans="1:22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 t="s">
        <v>8327</v>
      </c>
      <c r="P728" t="s">
        <v>8341</v>
      </c>
      <c r="Q728">
        <f t="shared" si="66"/>
        <v>100</v>
      </c>
      <c r="R728">
        <f t="shared" si="67"/>
        <v>169.92</v>
      </c>
      <c r="S728" s="15">
        <f t="shared" si="68"/>
        <v>41977.902222222227</v>
      </c>
      <c r="T728" s="15">
        <f t="shared" si="69"/>
        <v>42037.902222222227</v>
      </c>
      <c r="U728">
        <f t="shared" si="71"/>
        <v>2014</v>
      </c>
    </row>
    <row r="729" spans="1:22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 t="s">
        <v>8327</v>
      </c>
      <c r="P729" t="s">
        <v>8331</v>
      </c>
      <c r="Q729">
        <f t="shared" si="66"/>
        <v>200</v>
      </c>
      <c r="R729">
        <f t="shared" si="67"/>
        <v>182.13</v>
      </c>
      <c r="S729" s="15">
        <f t="shared" si="68"/>
        <v>41305.809363425928</v>
      </c>
      <c r="T729" s="15">
        <f t="shared" si="69"/>
        <v>41322.809363425928</v>
      </c>
      <c r="U729">
        <f t="shared" si="71"/>
        <v>2013</v>
      </c>
    </row>
    <row r="730" spans="1:22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 t="s">
        <v>8311</v>
      </c>
      <c r="P730" t="s">
        <v>8333</v>
      </c>
      <c r="Q730">
        <f t="shared" si="66"/>
        <v>122</v>
      </c>
      <c r="R730">
        <f t="shared" si="67"/>
        <v>84.14</v>
      </c>
      <c r="S730" s="15">
        <f t="shared" si="68"/>
        <v>41807.571840277778</v>
      </c>
      <c r="T730" s="15">
        <f t="shared" si="69"/>
        <v>41852.571840277778</v>
      </c>
      <c r="U730">
        <f t="shared" si="71"/>
        <v>2014</v>
      </c>
    </row>
    <row r="731" spans="1:22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 t="s">
        <v>8327</v>
      </c>
      <c r="P731" t="s">
        <v>8331</v>
      </c>
      <c r="Q731">
        <f t="shared" si="66"/>
        <v>100</v>
      </c>
      <c r="R731">
        <f t="shared" si="67"/>
        <v>172.41</v>
      </c>
      <c r="S731" s="15">
        <f t="shared" si="68"/>
        <v>40896.883750000001</v>
      </c>
      <c r="T731" s="15">
        <f t="shared" si="69"/>
        <v>40924.208333333336</v>
      </c>
      <c r="U731">
        <f t="shared" si="71"/>
        <v>2011</v>
      </c>
    </row>
    <row r="732" spans="1:22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 t="s">
        <v>8323</v>
      </c>
      <c r="P732" t="s">
        <v>8324</v>
      </c>
      <c r="Q732">
        <f t="shared" si="66"/>
        <v>100</v>
      </c>
      <c r="R732">
        <f t="shared" si="67"/>
        <v>370.37</v>
      </c>
      <c r="S732" s="15">
        <f t="shared" si="68"/>
        <v>42341.57430555555</v>
      </c>
      <c r="T732" s="15">
        <f t="shared" si="69"/>
        <v>42376.57430555555</v>
      </c>
      <c r="U732">
        <f t="shared" si="71"/>
        <v>2015</v>
      </c>
    </row>
    <row r="733" spans="1:22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 t="s">
        <v>8316</v>
      </c>
      <c r="P733" t="s">
        <v>8344</v>
      </c>
      <c r="Q733">
        <f t="shared" si="66"/>
        <v>40</v>
      </c>
      <c r="R733">
        <f t="shared" si="67"/>
        <v>253.21</v>
      </c>
      <c r="S733" s="15">
        <f t="shared" si="68"/>
        <v>42453.819687499999</v>
      </c>
      <c r="T733" s="15">
        <f t="shared" si="69"/>
        <v>42483.819687499999</v>
      </c>
      <c r="U733">
        <f t="shared" si="71"/>
        <v>2016</v>
      </c>
    </row>
    <row r="734" spans="1:22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 t="s">
        <v>8308</v>
      </c>
      <c r="P734" t="s">
        <v>8309</v>
      </c>
      <c r="Q734">
        <f t="shared" si="66"/>
        <v>123</v>
      </c>
      <c r="R734">
        <f t="shared" si="67"/>
        <v>169.52</v>
      </c>
      <c r="S734" s="15">
        <f t="shared" si="68"/>
        <v>41722.666354166664</v>
      </c>
      <c r="T734" s="15">
        <f t="shared" si="69"/>
        <v>41752.666354166664</v>
      </c>
      <c r="U734">
        <f t="shared" si="71"/>
        <v>2014</v>
      </c>
    </row>
    <row r="735" spans="1:22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 t="s">
        <v>8323</v>
      </c>
      <c r="P735" t="s">
        <v>8326</v>
      </c>
      <c r="Q735">
        <f t="shared" si="66"/>
        <v>115</v>
      </c>
      <c r="R735">
        <f t="shared" si="67"/>
        <v>58.69</v>
      </c>
      <c r="S735" s="15">
        <f t="shared" si="68"/>
        <v>41893.324884259258</v>
      </c>
      <c r="T735" s="15">
        <f t="shared" si="69"/>
        <v>41926.290972222225</v>
      </c>
      <c r="U735">
        <f t="shared" si="71"/>
        <v>2014</v>
      </c>
      <c r="V735">
        <f>_xlfn.DAYS(T735,S735)</f>
        <v>33</v>
      </c>
    </row>
    <row r="736" spans="1:22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 t="s">
        <v>8321</v>
      </c>
      <c r="P736" t="s">
        <v>8322</v>
      </c>
      <c r="Q736">
        <f t="shared" si="66"/>
        <v>130</v>
      </c>
      <c r="R736">
        <f t="shared" si="67"/>
        <v>51.72</v>
      </c>
      <c r="S736" s="15">
        <f t="shared" si="68"/>
        <v>40948.630196759259</v>
      </c>
      <c r="T736" s="15">
        <f t="shared" si="69"/>
        <v>40978.630196759259</v>
      </c>
      <c r="U736">
        <f t="shared" si="71"/>
        <v>2012</v>
      </c>
    </row>
    <row r="737" spans="1:22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 t="s">
        <v>8311</v>
      </c>
      <c r="P737" t="s">
        <v>8312</v>
      </c>
      <c r="Q737">
        <f t="shared" si="66"/>
        <v>102</v>
      </c>
      <c r="R737">
        <f t="shared" si="67"/>
        <v>33.19</v>
      </c>
      <c r="S737" s="15">
        <f t="shared" si="68"/>
        <v>40646.014456018522</v>
      </c>
      <c r="T737" s="15">
        <f t="shared" si="69"/>
        <v>40706.014456018522</v>
      </c>
      <c r="U737">
        <f t="shared" si="71"/>
        <v>2011</v>
      </c>
    </row>
    <row r="738" spans="1:22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 t="s">
        <v>8313</v>
      </c>
      <c r="P738" t="s">
        <v>8314</v>
      </c>
      <c r="Q738">
        <f t="shared" si="66"/>
        <v>108</v>
      </c>
      <c r="R738">
        <f t="shared" si="67"/>
        <v>112.79</v>
      </c>
      <c r="S738" s="15">
        <f t="shared" si="68"/>
        <v>42529.979108796295</v>
      </c>
      <c r="T738" s="15">
        <f t="shared" si="69"/>
        <v>42550.979108796295</v>
      </c>
      <c r="U738">
        <f t="shared" si="71"/>
        <v>2016</v>
      </c>
    </row>
    <row r="739" spans="1:22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 t="s">
        <v>8327</v>
      </c>
      <c r="P739" t="s">
        <v>8331</v>
      </c>
      <c r="Q739">
        <f t="shared" si="66"/>
        <v>100</v>
      </c>
      <c r="R739">
        <f t="shared" si="67"/>
        <v>190.9</v>
      </c>
      <c r="S739" s="15">
        <f t="shared" si="68"/>
        <v>41620.87667824074</v>
      </c>
      <c r="T739" s="15">
        <f t="shared" si="69"/>
        <v>41650.87667824074</v>
      </c>
      <c r="U739">
        <f t="shared" si="71"/>
        <v>2013</v>
      </c>
    </row>
    <row r="740" spans="1:22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 t="s">
        <v>8323</v>
      </c>
      <c r="P740" t="s">
        <v>8326</v>
      </c>
      <c r="Q740">
        <f t="shared" si="66"/>
        <v>100</v>
      </c>
      <c r="R740">
        <f t="shared" si="67"/>
        <v>98.31</v>
      </c>
      <c r="S740" s="15">
        <f t="shared" si="68"/>
        <v>42254.264687499999</v>
      </c>
      <c r="T740" s="15">
        <f t="shared" si="69"/>
        <v>42279.958333333328</v>
      </c>
      <c r="U740">
        <f t="shared" si="71"/>
        <v>2015</v>
      </c>
      <c r="V740">
        <f t="shared" ref="V740:V741" si="74">_xlfn.DAYS(T740,S740)</f>
        <v>25</v>
      </c>
    </row>
    <row r="741" spans="1:22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 t="s">
        <v>8323</v>
      </c>
      <c r="P741" t="s">
        <v>8326</v>
      </c>
      <c r="Q741">
        <f t="shared" si="66"/>
        <v>100</v>
      </c>
      <c r="R741">
        <f t="shared" si="67"/>
        <v>134.15</v>
      </c>
      <c r="S741" s="15">
        <f t="shared" si="68"/>
        <v>41776.063136574077</v>
      </c>
      <c r="T741" s="15">
        <f t="shared" si="69"/>
        <v>41807.125</v>
      </c>
      <c r="U741">
        <f t="shared" si="71"/>
        <v>2014</v>
      </c>
      <c r="V741">
        <f t="shared" si="74"/>
        <v>31</v>
      </c>
    </row>
    <row r="742" spans="1:22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 t="s">
        <v>8311</v>
      </c>
      <c r="P742" t="s">
        <v>8333</v>
      </c>
      <c r="Q742">
        <f t="shared" si="66"/>
        <v>158</v>
      </c>
      <c r="R742">
        <f t="shared" si="67"/>
        <v>68.349999999999994</v>
      </c>
      <c r="S742" s="15">
        <f t="shared" si="68"/>
        <v>41829.502650462964</v>
      </c>
      <c r="T742" s="15">
        <f t="shared" si="69"/>
        <v>41862.502650462964</v>
      </c>
      <c r="U742">
        <f t="shared" si="71"/>
        <v>2014</v>
      </c>
    </row>
    <row r="743" spans="1:22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 t="s">
        <v>8327</v>
      </c>
      <c r="P743" t="s">
        <v>8331</v>
      </c>
      <c r="Q743">
        <f t="shared" si="66"/>
        <v>126</v>
      </c>
      <c r="R743">
        <f t="shared" si="67"/>
        <v>64.540000000000006</v>
      </c>
      <c r="S743" s="15">
        <f t="shared" si="68"/>
        <v>41924.996099537035</v>
      </c>
      <c r="T743" s="15">
        <f t="shared" si="69"/>
        <v>41970.037766203706</v>
      </c>
      <c r="U743">
        <f t="shared" si="71"/>
        <v>2014</v>
      </c>
    </row>
    <row r="744" spans="1:22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 t="s">
        <v>8313</v>
      </c>
      <c r="P744" t="s">
        <v>8314</v>
      </c>
      <c r="Q744">
        <f t="shared" si="66"/>
        <v>24</v>
      </c>
      <c r="R744">
        <f t="shared" si="67"/>
        <v>51.23</v>
      </c>
      <c r="S744" s="15">
        <f t="shared" si="68"/>
        <v>42115.949976851851</v>
      </c>
      <c r="T744" s="15">
        <f t="shared" si="69"/>
        <v>42145.949976851851</v>
      </c>
      <c r="U744">
        <f t="shared" si="71"/>
        <v>2015</v>
      </c>
    </row>
    <row r="745" spans="1:22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 t="s">
        <v>8313</v>
      </c>
      <c r="P745" t="s">
        <v>8314</v>
      </c>
      <c r="Q745">
        <f t="shared" si="66"/>
        <v>20</v>
      </c>
      <c r="R745">
        <f t="shared" si="67"/>
        <v>83.72</v>
      </c>
      <c r="S745" s="15">
        <f t="shared" si="68"/>
        <v>42623.606134259258</v>
      </c>
      <c r="T745" s="15">
        <f t="shared" si="69"/>
        <v>42653.606134259258</v>
      </c>
      <c r="U745">
        <f t="shared" si="71"/>
        <v>2016</v>
      </c>
    </row>
    <row r="746" spans="1:22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 t="s">
        <v>8313</v>
      </c>
      <c r="P746" t="s">
        <v>8314</v>
      </c>
      <c r="Q746">
        <f t="shared" si="66"/>
        <v>105</v>
      </c>
      <c r="R746">
        <f t="shared" si="67"/>
        <v>59.41</v>
      </c>
      <c r="S746" s="15">
        <f t="shared" si="68"/>
        <v>42292.435532407413</v>
      </c>
      <c r="T746" s="15">
        <f t="shared" si="69"/>
        <v>42321.625</v>
      </c>
      <c r="U746">
        <f t="shared" si="71"/>
        <v>2015</v>
      </c>
    </row>
    <row r="747" spans="1:22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 t="s">
        <v>8323</v>
      </c>
      <c r="P747" t="s">
        <v>8326</v>
      </c>
      <c r="Q747">
        <f t="shared" si="66"/>
        <v>189</v>
      </c>
      <c r="R747">
        <f t="shared" si="67"/>
        <v>31.21</v>
      </c>
      <c r="S747" s="15">
        <f t="shared" si="68"/>
        <v>41233.499131944445</v>
      </c>
      <c r="T747" s="15">
        <f t="shared" si="69"/>
        <v>41263.499131944445</v>
      </c>
      <c r="U747">
        <f t="shared" si="71"/>
        <v>2012</v>
      </c>
      <c r="V747">
        <f>_xlfn.DAYS(T747,S747)</f>
        <v>30</v>
      </c>
    </row>
    <row r="748" spans="1:22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 t="s">
        <v>8313</v>
      </c>
      <c r="P748" t="s">
        <v>8314</v>
      </c>
      <c r="Q748">
        <f t="shared" si="66"/>
        <v>52</v>
      </c>
      <c r="R748">
        <f t="shared" si="67"/>
        <v>94.19</v>
      </c>
      <c r="S748" s="15">
        <f t="shared" si="68"/>
        <v>42705.662118055552</v>
      </c>
      <c r="T748" s="15">
        <f t="shared" si="69"/>
        <v>42765.290972222225</v>
      </c>
      <c r="U748">
        <f t="shared" si="71"/>
        <v>2016</v>
      </c>
    </row>
    <row r="749" spans="1:22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 t="s">
        <v>8313</v>
      </c>
      <c r="P749" t="s">
        <v>8314</v>
      </c>
      <c r="Q749">
        <f t="shared" si="66"/>
        <v>111</v>
      </c>
      <c r="R749">
        <f t="shared" si="67"/>
        <v>104.39</v>
      </c>
      <c r="S749" s="15">
        <f t="shared" si="68"/>
        <v>42067.876770833333</v>
      </c>
      <c r="T749" s="15">
        <f t="shared" si="69"/>
        <v>42097.835104166668</v>
      </c>
      <c r="U749">
        <f t="shared" si="71"/>
        <v>2015</v>
      </c>
    </row>
    <row r="750" spans="1:22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 t="s">
        <v>8321</v>
      </c>
      <c r="P750" t="s">
        <v>8322</v>
      </c>
      <c r="Q750">
        <f t="shared" si="66"/>
        <v>125</v>
      </c>
      <c r="R750">
        <f t="shared" si="67"/>
        <v>140.1</v>
      </c>
      <c r="S750" s="15">
        <f t="shared" si="68"/>
        <v>42078.793124999997</v>
      </c>
      <c r="T750" s="15">
        <f t="shared" si="69"/>
        <v>42123.793124999997</v>
      </c>
      <c r="U750">
        <f t="shared" si="71"/>
        <v>2015</v>
      </c>
    </row>
    <row r="751" spans="1:22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 t="s">
        <v>8327</v>
      </c>
      <c r="P751" t="s">
        <v>8328</v>
      </c>
      <c r="Q751">
        <f t="shared" si="66"/>
        <v>104</v>
      </c>
      <c r="R751">
        <f t="shared" si="67"/>
        <v>90.1</v>
      </c>
      <c r="S751" s="15">
        <f t="shared" si="68"/>
        <v>41736.004502314812</v>
      </c>
      <c r="T751" s="15">
        <f t="shared" si="69"/>
        <v>41766.004502314812</v>
      </c>
      <c r="U751">
        <f t="shared" si="71"/>
        <v>2014</v>
      </c>
    </row>
    <row r="752" spans="1:22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 t="s">
        <v>8327</v>
      </c>
      <c r="P752" t="s">
        <v>8331</v>
      </c>
      <c r="Q752">
        <f t="shared" si="66"/>
        <v>252</v>
      </c>
      <c r="R752">
        <f t="shared" si="67"/>
        <v>55.61</v>
      </c>
      <c r="S752" s="15">
        <f t="shared" si="68"/>
        <v>42677.669050925921</v>
      </c>
      <c r="T752" s="15">
        <f t="shared" si="69"/>
        <v>42707.710717592592</v>
      </c>
      <c r="U752">
        <f t="shared" si="71"/>
        <v>2016</v>
      </c>
    </row>
    <row r="753" spans="1:22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 t="s">
        <v>8313</v>
      </c>
      <c r="P753" t="s">
        <v>8314</v>
      </c>
      <c r="Q753">
        <f t="shared" si="66"/>
        <v>103</v>
      </c>
      <c r="R753">
        <f t="shared" si="67"/>
        <v>64.16</v>
      </c>
      <c r="S753" s="15">
        <f t="shared" si="68"/>
        <v>41782.741701388892</v>
      </c>
      <c r="T753" s="15">
        <f t="shared" si="69"/>
        <v>41810.915972222225</v>
      </c>
      <c r="U753">
        <f t="shared" si="71"/>
        <v>2014</v>
      </c>
    </row>
    <row r="754" spans="1:22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 t="s">
        <v>8316</v>
      </c>
      <c r="P754" t="s">
        <v>8317</v>
      </c>
      <c r="Q754">
        <f t="shared" si="66"/>
        <v>930250</v>
      </c>
      <c r="R754">
        <f t="shared" si="67"/>
        <v>4.57</v>
      </c>
      <c r="S754" s="15">
        <f t="shared" si="68"/>
        <v>42800.751041666663</v>
      </c>
      <c r="T754" s="15">
        <f t="shared" si="69"/>
        <v>42807.125</v>
      </c>
      <c r="U754">
        <f t="shared" si="71"/>
        <v>2017</v>
      </c>
    </row>
    <row r="755" spans="1:22" ht="48" hidden="1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 t="s">
        <v>8327</v>
      </c>
      <c r="P755" t="s">
        <v>8328</v>
      </c>
      <c r="Q755">
        <f t="shared" si="66"/>
        <v>102</v>
      </c>
      <c r="R755">
        <f t="shared" si="67"/>
        <v>196.34</v>
      </c>
      <c r="S755" s="15">
        <f t="shared" si="68"/>
        <v>42267.746782407412</v>
      </c>
      <c r="T755" s="15">
        <f t="shared" si="69"/>
        <v>42297.746782407412</v>
      </c>
      <c r="U755">
        <f t="shared" si="71"/>
        <v>2015</v>
      </c>
    </row>
    <row r="756" spans="1:22" ht="48" hidden="1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 t="s">
        <v>8321</v>
      </c>
      <c r="P756" t="s">
        <v>8322</v>
      </c>
      <c r="Q756">
        <f t="shared" si="66"/>
        <v>185</v>
      </c>
      <c r="R756">
        <f t="shared" si="67"/>
        <v>85.44</v>
      </c>
      <c r="S756" s="15">
        <f t="shared" si="68"/>
        <v>40266.662708333337</v>
      </c>
      <c r="T756" s="15">
        <f t="shared" si="69"/>
        <v>40330.165972222225</v>
      </c>
      <c r="U756">
        <f t="shared" si="71"/>
        <v>2010</v>
      </c>
    </row>
    <row r="757" spans="1:22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 t="s">
        <v>8327</v>
      </c>
      <c r="P757" t="s">
        <v>8328</v>
      </c>
      <c r="Q757">
        <f t="shared" si="66"/>
        <v>115</v>
      </c>
      <c r="R757">
        <f t="shared" si="67"/>
        <v>57.52</v>
      </c>
      <c r="S757" s="15">
        <f t="shared" si="68"/>
        <v>41299.381423611114</v>
      </c>
      <c r="T757" s="15">
        <f t="shared" si="69"/>
        <v>41329.381423611114</v>
      </c>
      <c r="U757">
        <f t="shared" si="71"/>
        <v>2013</v>
      </c>
    </row>
    <row r="758" spans="1:22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 t="s">
        <v>8323</v>
      </c>
      <c r="P758" t="s">
        <v>8324</v>
      </c>
      <c r="Q758">
        <f t="shared" si="66"/>
        <v>110</v>
      </c>
      <c r="R758">
        <f t="shared" si="67"/>
        <v>96.53</v>
      </c>
      <c r="S758" s="15">
        <f t="shared" si="68"/>
        <v>42359.868611111116</v>
      </c>
      <c r="T758" s="15">
        <f t="shared" si="69"/>
        <v>42389.868611111116</v>
      </c>
      <c r="U758">
        <f t="shared" si="71"/>
        <v>2015</v>
      </c>
    </row>
    <row r="759" spans="1:22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 t="s">
        <v>8327</v>
      </c>
      <c r="P759" t="s">
        <v>8331</v>
      </c>
      <c r="Q759">
        <f t="shared" si="66"/>
        <v>102</v>
      </c>
      <c r="R759">
        <f t="shared" si="67"/>
        <v>51.04</v>
      </c>
      <c r="S759" s="15">
        <f t="shared" si="68"/>
        <v>41800.959490740745</v>
      </c>
      <c r="T759" s="15">
        <f t="shared" si="69"/>
        <v>41830.959490740745</v>
      </c>
      <c r="U759">
        <f t="shared" si="71"/>
        <v>2014</v>
      </c>
    </row>
    <row r="760" spans="1:22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 t="s">
        <v>8327</v>
      </c>
      <c r="P760" t="s">
        <v>8331</v>
      </c>
      <c r="Q760">
        <f t="shared" si="66"/>
        <v>114</v>
      </c>
      <c r="R760">
        <f t="shared" si="67"/>
        <v>67.13</v>
      </c>
      <c r="S760" s="15">
        <f t="shared" si="68"/>
        <v>40845.050879629627</v>
      </c>
      <c r="T760" s="15">
        <f t="shared" si="69"/>
        <v>40890.092546296299</v>
      </c>
      <c r="U760">
        <f t="shared" si="71"/>
        <v>2011</v>
      </c>
    </row>
    <row r="761" spans="1:22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 t="s">
        <v>8323</v>
      </c>
      <c r="P761" t="s">
        <v>8326</v>
      </c>
      <c r="Q761">
        <f t="shared" si="66"/>
        <v>101</v>
      </c>
      <c r="R761">
        <f t="shared" si="67"/>
        <v>126.72</v>
      </c>
      <c r="S761" s="15">
        <f t="shared" si="68"/>
        <v>42697.082673611112</v>
      </c>
      <c r="T761" s="15">
        <f t="shared" si="69"/>
        <v>42718.665972222225</v>
      </c>
      <c r="U761">
        <f t="shared" si="71"/>
        <v>2016</v>
      </c>
      <c r="V761">
        <f>_xlfn.DAYS(T761,S761)</f>
        <v>21</v>
      </c>
    </row>
    <row r="762" spans="1:22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 t="s">
        <v>8313</v>
      </c>
      <c r="P762" t="s">
        <v>8314</v>
      </c>
      <c r="Q762">
        <f t="shared" si="66"/>
        <v>261</v>
      </c>
      <c r="R762">
        <f t="shared" si="67"/>
        <v>54.62</v>
      </c>
      <c r="S762" s="15">
        <f t="shared" si="68"/>
        <v>42333.619050925925</v>
      </c>
      <c r="T762" s="15">
        <f t="shared" si="69"/>
        <v>42369.125</v>
      </c>
      <c r="U762">
        <f t="shared" si="71"/>
        <v>2015</v>
      </c>
    </row>
    <row r="763" spans="1:22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 t="s">
        <v>8313</v>
      </c>
      <c r="P763" t="s">
        <v>8314</v>
      </c>
      <c r="Q763">
        <f t="shared" si="66"/>
        <v>104</v>
      </c>
      <c r="R763">
        <f t="shared" si="67"/>
        <v>130.16</v>
      </c>
      <c r="S763" s="15">
        <f t="shared" si="68"/>
        <v>42109.894942129627</v>
      </c>
      <c r="T763" s="15">
        <f t="shared" si="69"/>
        <v>42141.75</v>
      </c>
      <c r="U763">
        <f t="shared" si="71"/>
        <v>2015</v>
      </c>
    </row>
    <row r="764" spans="1:22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 t="s">
        <v>8321</v>
      </c>
      <c r="P764" t="s">
        <v>8332</v>
      </c>
      <c r="Q764">
        <f t="shared" si="66"/>
        <v>101</v>
      </c>
      <c r="R764">
        <f t="shared" si="67"/>
        <v>159.82</v>
      </c>
      <c r="S764" s="15">
        <f t="shared" si="68"/>
        <v>42516.047071759262</v>
      </c>
      <c r="T764" s="15">
        <f t="shared" si="69"/>
        <v>42556.047071759262</v>
      </c>
      <c r="U764">
        <f t="shared" si="71"/>
        <v>2016</v>
      </c>
    </row>
    <row r="765" spans="1:22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 t="s">
        <v>8321</v>
      </c>
      <c r="P765" t="s">
        <v>8322</v>
      </c>
      <c r="Q765">
        <f t="shared" si="66"/>
        <v>101</v>
      </c>
      <c r="R765">
        <f t="shared" si="67"/>
        <v>347.85</v>
      </c>
      <c r="S765" s="15">
        <f t="shared" si="68"/>
        <v>40255.744629629626</v>
      </c>
      <c r="T765" s="15">
        <f t="shared" si="69"/>
        <v>40300.806944444441</v>
      </c>
      <c r="U765">
        <f t="shared" si="71"/>
        <v>2010</v>
      </c>
    </row>
    <row r="766" spans="1:22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 t="s">
        <v>8308</v>
      </c>
      <c r="P766" t="s">
        <v>8309</v>
      </c>
      <c r="Q766">
        <f t="shared" si="66"/>
        <v>361</v>
      </c>
      <c r="R766">
        <f t="shared" si="67"/>
        <v>96.06</v>
      </c>
      <c r="S766" s="15">
        <f t="shared" si="68"/>
        <v>41848.021770833337</v>
      </c>
      <c r="T766" s="15">
        <f t="shared" si="69"/>
        <v>41878.021770833337</v>
      </c>
      <c r="U766">
        <f t="shared" si="71"/>
        <v>2014</v>
      </c>
    </row>
    <row r="767" spans="1:22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 t="s">
        <v>8316</v>
      </c>
      <c r="P767" t="s">
        <v>8317</v>
      </c>
      <c r="Q767">
        <f t="shared" si="66"/>
        <v>113</v>
      </c>
      <c r="R767">
        <f t="shared" si="67"/>
        <v>107.32</v>
      </c>
      <c r="S767" s="15">
        <f t="shared" si="68"/>
        <v>42296.631331018521</v>
      </c>
      <c r="T767" s="15">
        <f t="shared" si="69"/>
        <v>42326.672997685186</v>
      </c>
      <c r="U767">
        <f t="shared" si="71"/>
        <v>2015</v>
      </c>
    </row>
    <row r="768" spans="1:22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 t="s">
        <v>8321</v>
      </c>
      <c r="P768" t="s">
        <v>8322</v>
      </c>
      <c r="Q768">
        <f t="shared" si="66"/>
        <v>112</v>
      </c>
      <c r="R768">
        <f t="shared" si="67"/>
        <v>61.3</v>
      </c>
      <c r="S768" s="15">
        <f t="shared" si="68"/>
        <v>41348.877685185187</v>
      </c>
      <c r="T768" s="15">
        <f t="shared" si="69"/>
        <v>41378.877685185187</v>
      </c>
      <c r="U768">
        <f t="shared" si="71"/>
        <v>2013</v>
      </c>
    </row>
    <row r="769" spans="1:22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 t="s">
        <v>8308</v>
      </c>
      <c r="P769" t="s">
        <v>8310</v>
      </c>
      <c r="Q769">
        <f t="shared" si="66"/>
        <v>22</v>
      </c>
      <c r="R769">
        <f t="shared" si="67"/>
        <v>23.95</v>
      </c>
      <c r="S769" s="15">
        <f t="shared" si="68"/>
        <v>41835.581018518518</v>
      </c>
      <c r="T769" s="15">
        <f t="shared" si="69"/>
        <v>41895.581018518518</v>
      </c>
      <c r="U769">
        <f t="shared" si="71"/>
        <v>2014</v>
      </c>
    </row>
    <row r="770" spans="1:22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 t="s">
        <v>8327</v>
      </c>
      <c r="P770" t="s">
        <v>8331</v>
      </c>
      <c r="Q770">
        <f t="shared" si="66"/>
        <v>110</v>
      </c>
      <c r="R770">
        <f t="shared" si="67"/>
        <v>65.91</v>
      </c>
      <c r="S770" s="15">
        <f t="shared" si="68"/>
        <v>42433.688900462963</v>
      </c>
      <c r="T770" s="15">
        <f t="shared" si="69"/>
        <v>42489.507638888885</v>
      </c>
      <c r="U770">
        <f t="shared" si="71"/>
        <v>2016</v>
      </c>
    </row>
    <row r="771" spans="1:22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 t="s">
        <v>8308</v>
      </c>
      <c r="P771" t="s">
        <v>8310</v>
      </c>
      <c r="Q771">
        <f t="shared" ref="Q771:Q834" si="75">ROUND(E771/D771*100,0)</f>
        <v>15</v>
      </c>
      <c r="R771">
        <f t="shared" ref="R771:R834" si="76">IFERROR(ROUND(E771/L771,2),0)</f>
        <v>93.9</v>
      </c>
      <c r="S771" s="15">
        <f t="shared" ref="S771:S834" si="77">(((J771/60)/60)/24)+DATE(1970,1,1)</f>
        <v>42556.695706018523</v>
      </c>
      <c r="T771" s="15">
        <f t="shared" ref="T771:T834" si="78">(((I771/60)/60)/24)+DATE(1970,1,1)</f>
        <v>42616.695706018523</v>
      </c>
      <c r="U771">
        <f t="shared" si="71"/>
        <v>2016</v>
      </c>
    </row>
    <row r="772" spans="1:22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 t="s">
        <v>8321</v>
      </c>
      <c r="P772" t="s">
        <v>8325</v>
      </c>
      <c r="Q772">
        <f t="shared" si="75"/>
        <v>18</v>
      </c>
      <c r="R772">
        <f t="shared" si="76"/>
        <v>115.99</v>
      </c>
      <c r="S772" s="15">
        <f t="shared" si="77"/>
        <v>42429.326678240745</v>
      </c>
      <c r="T772" s="15">
        <f t="shared" si="78"/>
        <v>42461.290972222225</v>
      </c>
      <c r="U772">
        <f t="shared" si="71"/>
        <v>2016</v>
      </c>
    </row>
    <row r="773" spans="1:22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 t="s">
        <v>8316</v>
      </c>
      <c r="P773" t="s">
        <v>8317</v>
      </c>
      <c r="Q773">
        <f t="shared" si="75"/>
        <v>489</v>
      </c>
      <c r="R773">
        <f t="shared" si="76"/>
        <v>31.57</v>
      </c>
      <c r="S773" s="15">
        <f t="shared" si="77"/>
        <v>42745.365474537044</v>
      </c>
      <c r="T773" s="15">
        <f t="shared" si="78"/>
        <v>42775.208333333328</v>
      </c>
      <c r="U773">
        <f t="shared" si="71"/>
        <v>2017</v>
      </c>
    </row>
    <row r="774" spans="1:22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 t="s">
        <v>8327</v>
      </c>
      <c r="P774" t="s">
        <v>8328</v>
      </c>
      <c r="Q774">
        <f t="shared" si="75"/>
        <v>176</v>
      </c>
      <c r="R774">
        <f t="shared" si="76"/>
        <v>56</v>
      </c>
      <c r="S774" s="15">
        <f t="shared" si="77"/>
        <v>41002.958634259259</v>
      </c>
      <c r="T774" s="15">
        <f t="shared" si="78"/>
        <v>41032.958634259259</v>
      </c>
      <c r="U774">
        <f t="shared" si="71"/>
        <v>2012</v>
      </c>
    </row>
    <row r="775" spans="1:22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 t="s">
        <v>8323</v>
      </c>
      <c r="P775" t="s">
        <v>8324</v>
      </c>
      <c r="Q775">
        <f t="shared" si="75"/>
        <v>103</v>
      </c>
      <c r="R775">
        <f t="shared" si="76"/>
        <v>94.41</v>
      </c>
      <c r="S775" s="15">
        <f t="shared" si="77"/>
        <v>42740.837152777778</v>
      </c>
      <c r="T775" s="15">
        <f t="shared" si="78"/>
        <v>42762.837152777778</v>
      </c>
      <c r="U775">
        <f t="shared" si="71"/>
        <v>2017</v>
      </c>
    </row>
    <row r="776" spans="1:22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 t="s">
        <v>8321</v>
      </c>
      <c r="P776" t="s">
        <v>8332</v>
      </c>
      <c r="Q776">
        <f t="shared" si="75"/>
        <v>104</v>
      </c>
      <c r="R776">
        <f t="shared" si="76"/>
        <v>194.44</v>
      </c>
      <c r="S776" s="15">
        <f t="shared" si="77"/>
        <v>42323.964976851858</v>
      </c>
      <c r="T776" s="15">
        <f t="shared" si="78"/>
        <v>42353.964976851858</v>
      </c>
      <c r="U776">
        <f t="shared" si="71"/>
        <v>2015</v>
      </c>
    </row>
    <row r="777" spans="1:22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 t="s">
        <v>8323</v>
      </c>
      <c r="P777" t="s">
        <v>8326</v>
      </c>
      <c r="Q777">
        <f t="shared" si="75"/>
        <v>175</v>
      </c>
      <c r="R777">
        <f t="shared" si="76"/>
        <v>264.85000000000002</v>
      </c>
      <c r="S777" s="15">
        <f t="shared" si="77"/>
        <v>42341.818379629629</v>
      </c>
      <c r="T777" s="15">
        <f t="shared" si="78"/>
        <v>42370.166666666672</v>
      </c>
      <c r="U777">
        <f t="shared" si="71"/>
        <v>2015</v>
      </c>
      <c r="V777">
        <f>_xlfn.DAYS(T777,S777)</f>
        <v>29</v>
      </c>
    </row>
    <row r="778" spans="1:22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 t="s">
        <v>8327</v>
      </c>
      <c r="P778" t="s">
        <v>8328</v>
      </c>
      <c r="Q778">
        <f t="shared" si="75"/>
        <v>117</v>
      </c>
      <c r="R778">
        <f t="shared" si="76"/>
        <v>60.27</v>
      </c>
      <c r="S778" s="15">
        <f t="shared" si="77"/>
        <v>40852.889699074076</v>
      </c>
      <c r="T778" s="15">
        <f t="shared" si="78"/>
        <v>40883.249305555553</v>
      </c>
      <c r="U778">
        <f t="shared" ref="U778:U841" si="79">YEAR(S778)</f>
        <v>2011</v>
      </c>
    </row>
    <row r="779" spans="1:22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 t="s">
        <v>8321</v>
      </c>
      <c r="P779" t="s">
        <v>8322</v>
      </c>
      <c r="Q779">
        <f t="shared" si="75"/>
        <v>103</v>
      </c>
      <c r="R779">
        <f t="shared" si="76"/>
        <v>109.19</v>
      </c>
      <c r="S779" s="15">
        <f t="shared" si="77"/>
        <v>42101.737442129626</v>
      </c>
      <c r="T779" s="15">
        <f t="shared" si="78"/>
        <v>42132.916666666672</v>
      </c>
      <c r="U779">
        <f t="shared" si="79"/>
        <v>2015</v>
      </c>
    </row>
    <row r="780" spans="1:22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 t="s">
        <v>8327</v>
      </c>
      <c r="P780" t="s">
        <v>8330</v>
      </c>
      <c r="Q780">
        <f t="shared" si="75"/>
        <v>109</v>
      </c>
      <c r="R780">
        <f t="shared" si="76"/>
        <v>86.44</v>
      </c>
      <c r="S780" s="15">
        <f t="shared" si="77"/>
        <v>42783.815289351856</v>
      </c>
      <c r="T780" s="15">
        <f t="shared" si="78"/>
        <v>42811.773622685185</v>
      </c>
      <c r="U780">
        <f t="shared" si="79"/>
        <v>2017</v>
      </c>
    </row>
    <row r="781" spans="1:22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 t="s">
        <v>8323</v>
      </c>
      <c r="P781" t="s">
        <v>8335</v>
      </c>
      <c r="Q781">
        <f t="shared" si="75"/>
        <v>51</v>
      </c>
      <c r="R781">
        <f t="shared" si="76"/>
        <v>147.88</v>
      </c>
      <c r="S781" s="15">
        <f t="shared" si="77"/>
        <v>41880.753437499996</v>
      </c>
      <c r="T781" s="15">
        <f t="shared" si="78"/>
        <v>41905.165972222225</v>
      </c>
      <c r="U781">
        <f t="shared" si="79"/>
        <v>2014</v>
      </c>
    </row>
    <row r="782" spans="1:22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 t="s">
        <v>8323</v>
      </c>
      <c r="P782" t="s">
        <v>8324</v>
      </c>
      <c r="Q782">
        <f t="shared" si="75"/>
        <v>103</v>
      </c>
      <c r="R782">
        <f t="shared" si="76"/>
        <v>242.28</v>
      </c>
      <c r="S782" s="15">
        <f t="shared" si="77"/>
        <v>41778.548055555555</v>
      </c>
      <c r="T782" s="15">
        <f t="shared" si="78"/>
        <v>41838.548055555555</v>
      </c>
      <c r="U782">
        <f t="shared" si="79"/>
        <v>2014</v>
      </c>
    </row>
    <row r="783" spans="1:22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 t="s">
        <v>8327</v>
      </c>
      <c r="P783" t="s">
        <v>8338</v>
      </c>
      <c r="Q783">
        <f t="shared" si="75"/>
        <v>174</v>
      </c>
      <c r="R783">
        <f t="shared" si="76"/>
        <v>51.85</v>
      </c>
      <c r="S783" s="15">
        <f t="shared" si="77"/>
        <v>40626.834444444445</v>
      </c>
      <c r="T783" s="15">
        <f t="shared" si="78"/>
        <v>40657.834444444445</v>
      </c>
      <c r="U783">
        <f t="shared" si="79"/>
        <v>2011</v>
      </c>
    </row>
    <row r="784" spans="1:22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 t="s">
        <v>8323</v>
      </c>
      <c r="P784" t="s">
        <v>8326</v>
      </c>
      <c r="Q784">
        <f t="shared" si="75"/>
        <v>103</v>
      </c>
      <c r="R784">
        <f t="shared" si="76"/>
        <v>173.7</v>
      </c>
      <c r="S784" s="15">
        <f t="shared" si="77"/>
        <v>42681.35157407407</v>
      </c>
      <c r="T784" s="15">
        <f t="shared" si="78"/>
        <v>42711.35157407407</v>
      </c>
      <c r="U784">
        <f t="shared" si="79"/>
        <v>2016</v>
      </c>
      <c r="V784">
        <f>_xlfn.DAYS(T784,S784)</f>
        <v>30</v>
      </c>
    </row>
    <row r="785" spans="1:21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 t="s">
        <v>8316</v>
      </c>
      <c r="P785" t="s">
        <v>8317</v>
      </c>
      <c r="Q785">
        <f t="shared" si="75"/>
        <v>116</v>
      </c>
      <c r="R785">
        <f t="shared" si="76"/>
        <v>144.43</v>
      </c>
      <c r="S785" s="15">
        <f t="shared" si="77"/>
        <v>42014.832326388889</v>
      </c>
      <c r="T785" s="15">
        <f t="shared" si="78"/>
        <v>42035.832326388889</v>
      </c>
      <c r="U785">
        <f t="shared" si="79"/>
        <v>2015</v>
      </c>
    </row>
    <row r="786" spans="1:21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 t="s">
        <v>8319</v>
      </c>
      <c r="P786" t="s">
        <v>8320</v>
      </c>
      <c r="Q786">
        <f t="shared" si="75"/>
        <v>173</v>
      </c>
      <c r="R786">
        <f t="shared" si="76"/>
        <v>75.13</v>
      </c>
      <c r="S786" s="15">
        <f t="shared" si="77"/>
        <v>42243.190057870372</v>
      </c>
      <c r="T786" s="15">
        <f t="shared" si="78"/>
        <v>42273.190057870372</v>
      </c>
      <c r="U786">
        <f t="shared" si="79"/>
        <v>2015</v>
      </c>
    </row>
    <row r="787" spans="1:21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 t="s">
        <v>8321</v>
      </c>
      <c r="P787" t="s">
        <v>8322</v>
      </c>
      <c r="Q787">
        <f t="shared" si="75"/>
        <v>102</v>
      </c>
      <c r="R787">
        <f t="shared" si="76"/>
        <v>105.32</v>
      </c>
      <c r="S787" s="15">
        <f t="shared" si="77"/>
        <v>42184.626250000001</v>
      </c>
      <c r="T787" s="15">
        <f t="shared" si="78"/>
        <v>42217.626250000001</v>
      </c>
      <c r="U787">
        <f t="shared" si="79"/>
        <v>2015</v>
      </c>
    </row>
    <row r="788" spans="1:21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 t="s">
        <v>8308</v>
      </c>
      <c r="P788" t="s">
        <v>8310</v>
      </c>
      <c r="Q788">
        <f t="shared" si="75"/>
        <v>35</v>
      </c>
      <c r="R788">
        <f t="shared" si="76"/>
        <v>95.91</v>
      </c>
      <c r="S788" s="15">
        <f t="shared" si="77"/>
        <v>42339.833981481483</v>
      </c>
      <c r="T788" s="15">
        <f t="shared" si="78"/>
        <v>42367.833333333328</v>
      </c>
      <c r="U788">
        <f t="shared" si="79"/>
        <v>2015</v>
      </c>
    </row>
    <row r="789" spans="1:21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 t="s">
        <v>8323</v>
      </c>
      <c r="P789" t="s">
        <v>8324</v>
      </c>
      <c r="Q789">
        <f t="shared" si="75"/>
        <v>108</v>
      </c>
      <c r="R789">
        <f t="shared" si="76"/>
        <v>88.87</v>
      </c>
      <c r="S789" s="15">
        <f t="shared" si="77"/>
        <v>41957.756840277783</v>
      </c>
      <c r="T789" s="15">
        <f t="shared" si="78"/>
        <v>41987.756840277783</v>
      </c>
      <c r="U789">
        <f t="shared" si="79"/>
        <v>2014</v>
      </c>
    </row>
    <row r="790" spans="1:21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 t="s">
        <v>8319</v>
      </c>
      <c r="P790" t="s">
        <v>8345</v>
      </c>
      <c r="Q790">
        <f t="shared" si="75"/>
        <v>11</v>
      </c>
      <c r="R790">
        <f t="shared" si="76"/>
        <v>72.760000000000005</v>
      </c>
      <c r="S790" s="15">
        <f t="shared" si="77"/>
        <v>42113.105046296296</v>
      </c>
      <c r="T790" s="15">
        <f t="shared" si="78"/>
        <v>42158.105046296296</v>
      </c>
      <c r="U790">
        <f t="shared" si="79"/>
        <v>2015</v>
      </c>
    </row>
    <row r="791" spans="1:21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 t="s">
        <v>8321</v>
      </c>
      <c r="P791" t="s">
        <v>8332</v>
      </c>
      <c r="Q791">
        <f t="shared" si="75"/>
        <v>107</v>
      </c>
      <c r="R791">
        <f t="shared" si="76"/>
        <v>49.32</v>
      </c>
      <c r="S791" s="15">
        <f t="shared" si="77"/>
        <v>42149.548888888887</v>
      </c>
      <c r="T791" s="15">
        <f t="shared" si="78"/>
        <v>42163.666666666672</v>
      </c>
      <c r="U791">
        <f t="shared" si="79"/>
        <v>2015</v>
      </c>
    </row>
    <row r="792" spans="1:21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 t="s">
        <v>8319</v>
      </c>
      <c r="P792" t="s">
        <v>8320</v>
      </c>
      <c r="Q792">
        <f t="shared" si="75"/>
        <v>101</v>
      </c>
      <c r="R792">
        <f t="shared" si="76"/>
        <v>125.99</v>
      </c>
      <c r="S792" s="15">
        <f t="shared" si="77"/>
        <v>42704.187118055561</v>
      </c>
      <c r="T792" s="15">
        <f t="shared" si="78"/>
        <v>42738.178472222222</v>
      </c>
      <c r="U792">
        <f t="shared" si="79"/>
        <v>2016</v>
      </c>
    </row>
    <row r="793" spans="1:21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 t="s">
        <v>8321</v>
      </c>
      <c r="P793" t="s">
        <v>8322</v>
      </c>
      <c r="Q793">
        <f t="shared" si="75"/>
        <v>107</v>
      </c>
      <c r="R793">
        <f t="shared" si="76"/>
        <v>45.42</v>
      </c>
      <c r="S793" s="15">
        <f t="shared" si="77"/>
        <v>40588.526412037041</v>
      </c>
      <c r="T793" s="15">
        <f t="shared" si="78"/>
        <v>40618.48474537037</v>
      </c>
      <c r="U793">
        <f t="shared" si="79"/>
        <v>2011</v>
      </c>
    </row>
    <row r="794" spans="1:21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 t="s">
        <v>8346</v>
      </c>
      <c r="P794" t="s">
        <v>8347</v>
      </c>
      <c r="Q794">
        <f t="shared" si="75"/>
        <v>9</v>
      </c>
      <c r="R794">
        <f t="shared" si="76"/>
        <v>29.24</v>
      </c>
      <c r="S794" s="15">
        <f t="shared" si="77"/>
        <v>42114.252951388888</v>
      </c>
      <c r="T794" s="15">
        <f t="shared" si="78"/>
        <v>42144.252951388888</v>
      </c>
      <c r="U794">
        <f t="shared" si="79"/>
        <v>2015</v>
      </c>
    </row>
    <row r="795" spans="1:21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 t="s">
        <v>8323</v>
      </c>
      <c r="P795" t="s">
        <v>8335</v>
      </c>
      <c r="Q795">
        <f t="shared" si="75"/>
        <v>107</v>
      </c>
      <c r="R795">
        <f t="shared" si="76"/>
        <v>90.82</v>
      </c>
      <c r="S795" s="15">
        <f t="shared" si="77"/>
        <v>41814.367800925924</v>
      </c>
      <c r="T795" s="15">
        <f t="shared" si="78"/>
        <v>41852.041666666664</v>
      </c>
      <c r="U795">
        <f t="shared" si="79"/>
        <v>2014</v>
      </c>
    </row>
    <row r="796" spans="1:21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 t="s">
        <v>8321</v>
      </c>
      <c r="P796" t="s">
        <v>8332</v>
      </c>
      <c r="Q796">
        <f t="shared" si="75"/>
        <v>142</v>
      </c>
      <c r="R796">
        <f t="shared" si="76"/>
        <v>193.84</v>
      </c>
      <c r="S796" s="15">
        <f t="shared" si="77"/>
        <v>42068.307002314818</v>
      </c>
      <c r="T796" s="15">
        <f t="shared" si="78"/>
        <v>42098.265335648146</v>
      </c>
      <c r="U796">
        <f t="shared" si="79"/>
        <v>2015</v>
      </c>
    </row>
    <row r="797" spans="1:21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 t="s">
        <v>8321</v>
      </c>
      <c r="P797" t="s">
        <v>8332</v>
      </c>
      <c r="Q797">
        <f t="shared" si="75"/>
        <v>106</v>
      </c>
      <c r="R797">
        <f t="shared" si="76"/>
        <v>146.88</v>
      </c>
      <c r="S797" s="15">
        <f t="shared" si="77"/>
        <v>41794.072337962964</v>
      </c>
      <c r="T797" s="15">
        <f t="shared" si="78"/>
        <v>41804.072337962964</v>
      </c>
      <c r="U797">
        <f t="shared" si="79"/>
        <v>2014</v>
      </c>
    </row>
    <row r="798" spans="1:21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 t="s">
        <v>8323</v>
      </c>
      <c r="P798" t="s">
        <v>8324</v>
      </c>
      <c r="Q798">
        <f t="shared" si="75"/>
        <v>11</v>
      </c>
      <c r="R798">
        <f t="shared" si="76"/>
        <v>117.65</v>
      </c>
      <c r="S798" s="15">
        <f t="shared" si="77"/>
        <v>42299.130162037036</v>
      </c>
      <c r="T798" s="15">
        <f t="shared" si="78"/>
        <v>42330.290972222225</v>
      </c>
      <c r="U798">
        <f t="shared" si="79"/>
        <v>2015</v>
      </c>
    </row>
    <row r="799" spans="1:21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 t="s">
        <v>8313</v>
      </c>
      <c r="P799" t="s">
        <v>8314</v>
      </c>
      <c r="Q799">
        <f t="shared" si="75"/>
        <v>282</v>
      </c>
      <c r="R799">
        <f t="shared" si="76"/>
        <v>52.79</v>
      </c>
      <c r="S799" s="15">
        <f t="shared" si="77"/>
        <v>42736.732893518521</v>
      </c>
      <c r="T799" s="15">
        <f t="shared" si="78"/>
        <v>42767</v>
      </c>
      <c r="U799">
        <f t="shared" si="79"/>
        <v>2017</v>
      </c>
    </row>
    <row r="800" spans="1:21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 t="s">
        <v>8327</v>
      </c>
      <c r="P800" t="s">
        <v>8331</v>
      </c>
      <c r="Q800">
        <f t="shared" si="75"/>
        <v>105</v>
      </c>
      <c r="R800">
        <f t="shared" si="76"/>
        <v>158.96</v>
      </c>
      <c r="S800" s="15">
        <f t="shared" si="77"/>
        <v>40736.115011574075</v>
      </c>
      <c r="T800" s="15">
        <f t="shared" si="78"/>
        <v>40791.712500000001</v>
      </c>
      <c r="U800">
        <f t="shared" si="79"/>
        <v>2011</v>
      </c>
    </row>
    <row r="801" spans="1:22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 t="s">
        <v>8323</v>
      </c>
      <c r="P801" t="s">
        <v>8324</v>
      </c>
      <c r="Q801">
        <f t="shared" si="75"/>
        <v>168</v>
      </c>
      <c r="R801">
        <f t="shared" si="76"/>
        <v>84.86</v>
      </c>
      <c r="S801" s="15">
        <f t="shared" si="77"/>
        <v>42567.264178240745</v>
      </c>
      <c r="T801" s="15">
        <f t="shared" si="78"/>
        <v>42597.264178240745</v>
      </c>
      <c r="U801">
        <f t="shared" si="79"/>
        <v>2016</v>
      </c>
    </row>
    <row r="802" spans="1:22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 t="s">
        <v>8319</v>
      </c>
      <c r="P802" t="s">
        <v>8320</v>
      </c>
      <c r="Q802">
        <f t="shared" si="75"/>
        <v>168</v>
      </c>
      <c r="R802">
        <f t="shared" si="76"/>
        <v>75.67</v>
      </c>
      <c r="S802" s="15">
        <f t="shared" si="77"/>
        <v>42670.602673611109</v>
      </c>
      <c r="T802" s="15">
        <f t="shared" si="78"/>
        <v>42700.64434027778</v>
      </c>
      <c r="U802">
        <f t="shared" si="79"/>
        <v>2016</v>
      </c>
    </row>
    <row r="803" spans="1:22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 t="s">
        <v>8327</v>
      </c>
      <c r="P803" t="s">
        <v>8331</v>
      </c>
      <c r="Q803">
        <f t="shared" si="75"/>
        <v>104</v>
      </c>
      <c r="R803">
        <f t="shared" si="76"/>
        <v>117.68</v>
      </c>
      <c r="S803" s="15">
        <f t="shared" si="77"/>
        <v>40763.691423611112</v>
      </c>
      <c r="T803" s="15">
        <f t="shared" si="78"/>
        <v>40793.691423611112</v>
      </c>
      <c r="U803">
        <f t="shared" si="79"/>
        <v>2011</v>
      </c>
    </row>
    <row r="804" spans="1:22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 t="s">
        <v>8327</v>
      </c>
      <c r="P804" t="s">
        <v>8331</v>
      </c>
      <c r="Q804">
        <f t="shared" si="75"/>
        <v>104</v>
      </c>
      <c r="R804">
        <f t="shared" si="76"/>
        <v>56.41</v>
      </c>
      <c r="S804" s="15">
        <f t="shared" si="77"/>
        <v>41370.800185185188</v>
      </c>
      <c r="T804" s="15">
        <f t="shared" si="78"/>
        <v>41400.800185185188</v>
      </c>
      <c r="U804">
        <f t="shared" si="79"/>
        <v>2013</v>
      </c>
    </row>
    <row r="805" spans="1:22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 t="s">
        <v>8323</v>
      </c>
      <c r="P805" t="s">
        <v>8326</v>
      </c>
      <c r="Q805">
        <f t="shared" si="75"/>
        <v>104</v>
      </c>
      <c r="R805">
        <f t="shared" si="76"/>
        <v>177.62</v>
      </c>
      <c r="S805" s="15">
        <f t="shared" si="77"/>
        <v>42549.665717592594</v>
      </c>
      <c r="T805" s="15">
        <f t="shared" si="78"/>
        <v>42579.665717592594</v>
      </c>
      <c r="U805">
        <f t="shared" si="79"/>
        <v>2016</v>
      </c>
      <c r="V805">
        <f>_xlfn.DAYS(T805,S805)</f>
        <v>30</v>
      </c>
    </row>
    <row r="806" spans="1:22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 t="s">
        <v>8323</v>
      </c>
      <c r="P806" t="s">
        <v>8324</v>
      </c>
      <c r="Q806">
        <f t="shared" si="75"/>
        <v>166</v>
      </c>
      <c r="R806">
        <f t="shared" si="76"/>
        <v>177.02</v>
      </c>
      <c r="S806" s="15">
        <f t="shared" si="77"/>
        <v>41975.901180555549</v>
      </c>
      <c r="T806" s="15">
        <f t="shared" si="78"/>
        <v>42004.890277777777</v>
      </c>
      <c r="U806">
        <f t="shared" si="79"/>
        <v>2014</v>
      </c>
    </row>
    <row r="807" spans="1:22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 t="s">
        <v>8321</v>
      </c>
      <c r="P807" t="s">
        <v>8339</v>
      </c>
      <c r="Q807">
        <f t="shared" si="75"/>
        <v>22</v>
      </c>
      <c r="R807">
        <f t="shared" si="76"/>
        <v>66.52</v>
      </c>
      <c r="S807" s="15">
        <f t="shared" si="77"/>
        <v>41381.50577546296</v>
      </c>
      <c r="T807" s="15">
        <f t="shared" si="78"/>
        <v>41411.50577546296</v>
      </c>
      <c r="U807">
        <f t="shared" si="79"/>
        <v>2013</v>
      </c>
    </row>
    <row r="808" spans="1:22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 t="s">
        <v>8308</v>
      </c>
      <c r="P808" t="s">
        <v>8309</v>
      </c>
      <c r="Q808">
        <f t="shared" si="75"/>
        <v>138</v>
      </c>
      <c r="R808">
        <f t="shared" si="76"/>
        <v>87.44</v>
      </c>
      <c r="S808" s="15">
        <f t="shared" si="77"/>
        <v>40638.828009259261</v>
      </c>
      <c r="T808" s="15">
        <f t="shared" si="78"/>
        <v>40728.828009259261</v>
      </c>
      <c r="U808">
        <f t="shared" si="79"/>
        <v>2011</v>
      </c>
    </row>
    <row r="809" spans="1:22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 t="s">
        <v>8316</v>
      </c>
      <c r="P809" t="s">
        <v>8317</v>
      </c>
      <c r="Q809">
        <f t="shared" si="75"/>
        <v>332</v>
      </c>
      <c r="R809">
        <f t="shared" si="76"/>
        <v>21.23</v>
      </c>
      <c r="S809" s="15">
        <f t="shared" si="77"/>
        <v>42331.378923611104</v>
      </c>
      <c r="T809" s="15">
        <f t="shared" si="78"/>
        <v>42352</v>
      </c>
      <c r="U809">
        <f t="shared" si="79"/>
        <v>2015</v>
      </c>
    </row>
    <row r="810" spans="1:22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 t="s">
        <v>8327</v>
      </c>
      <c r="P810" t="s">
        <v>8341</v>
      </c>
      <c r="Q810">
        <f t="shared" si="75"/>
        <v>111</v>
      </c>
      <c r="R810">
        <f t="shared" si="76"/>
        <v>61.03</v>
      </c>
      <c r="S810" s="15">
        <f t="shared" si="77"/>
        <v>41304.751284722224</v>
      </c>
      <c r="T810" s="15">
        <f t="shared" si="78"/>
        <v>41334.750787037039</v>
      </c>
      <c r="U810">
        <f t="shared" si="79"/>
        <v>2013</v>
      </c>
    </row>
    <row r="811" spans="1:22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 t="s">
        <v>8313</v>
      </c>
      <c r="P811" t="s">
        <v>8314</v>
      </c>
      <c r="Q811">
        <f t="shared" si="75"/>
        <v>165</v>
      </c>
      <c r="R811">
        <f t="shared" si="76"/>
        <v>81.099999999999994</v>
      </c>
      <c r="S811" s="15">
        <f t="shared" si="77"/>
        <v>42405.67260416667</v>
      </c>
      <c r="T811" s="15">
        <f t="shared" si="78"/>
        <v>42425.67260416667</v>
      </c>
      <c r="U811">
        <f t="shared" si="79"/>
        <v>2016</v>
      </c>
    </row>
    <row r="812" spans="1:22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 t="s">
        <v>8319</v>
      </c>
      <c r="P812" t="s">
        <v>8345</v>
      </c>
      <c r="Q812">
        <f t="shared" si="75"/>
        <v>24</v>
      </c>
      <c r="R812">
        <f t="shared" si="76"/>
        <v>305.77999999999997</v>
      </c>
      <c r="S812" s="15">
        <f t="shared" si="77"/>
        <v>41828.664456018516</v>
      </c>
      <c r="T812" s="15">
        <f t="shared" si="78"/>
        <v>41858.664456018516</v>
      </c>
      <c r="U812">
        <f t="shared" si="79"/>
        <v>2014</v>
      </c>
    </row>
    <row r="813" spans="1:22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 t="s">
        <v>8323</v>
      </c>
      <c r="P813" t="s">
        <v>8326</v>
      </c>
      <c r="Q813">
        <f t="shared" si="75"/>
        <v>103</v>
      </c>
      <c r="R813">
        <f t="shared" si="76"/>
        <v>100.5</v>
      </c>
      <c r="S813" s="15">
        <f t="shared" si="77"/>
        <v>41591.737974537034</v>
      </c>
      <c r="T813" s="15">
        <f t="shared" si="78"/>
        <v>41621.207638888889</v>
      </c>
      <c r="U813">
        <f t="shared" si="79"/>
        <v>2013</v>
      </c>
      <c r="V813">
        <f>_xlfn.DAYS(T813,S813)</f>
        <v>30</v>
      </c>
    </row>
    <row r="814" spans="1:22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 t="s">
        <v>8323</v>
      </c>
      <c r="P814" t="s">
        <v>8335</v>
      </c>
      <c r="Q814">
        <f t="shared" si="75"/>
        <v>103</v>
      </c>
      <c r="R814">
        <f t="shared" si="76"/>
        <v>329.2</v>
      </c>
      <c r="S814" s="15">
        <f t="shared" si="77"/>
        <v>41845.809166666666</v>
      </c>
      <c r="T814" s="15">
        <f t="shared" si="78"/>
        <v>41879.041666666664</v>
      </c>
      <c r="U814">
        <f t="shared" si="79"/>
        <v>2014</v>
      </c>
    </row>
    <row r="815" spans="1:22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 t="s">
        <v>8323</v>
      </c>
      <c r="P815" t="s">
        <v>8326</v>
      </c>
      <c r="Q815">
        <f t="shared" si="75"/>
        <v>103</v>
      </c>
      <c r="R815">
        <f t="shared" si="76"/>
        <v>115.87</v>
      </c>
      <c r="S815" s="15">
        <f t="shared" si="77"/>
        <v>42262.096782407403</v>
      </c>
      <c r="T815" s="15">
        <f t="shared" si="78"/>
        <v>42286</v>
      </c>
      <c r="U815">
        <f t="shared" si="79"/>
        <v>2015</v>
      </c>
      <c r="V815">
        <f t="shared" ref="V815:V816" si="80">_xlfn.DAYS(T815,S815)</f>
        <v>24</v>
      </c>
    </row>
    <row r="816" spans="1:22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 t="s">
        <v>8323</v>
      </c>
      <c r="P816" t="s">
        <v>8326</v>
      </c>
      <c r="Q816">
        <f t="shared" si="75"/>
        <v>103</v>
      </c>
      <c r="R816">
        <f t="shared" si="76"/>
        <v>87.36</v>
      </c>
      <c r="S816" s="15">
        <f t="shared" si="77"/>
        <v>41798.94027777778</v>
      </c>
      <c r="T816" s="15">
        <f t="shared" si="78"/>
        <v>41828.94027777778</v>
      </c>
      <c r="U816">
        <f t="shared" si="79"/>
        <v>2014</v>
      </c>
      <c r="V816">
        <f t="shared" si="80"/>
        <v>30</v>
      </c>
    </row>
    <row r="817" spans="1:22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 t="s">
        <v>8327</v>
      </c>
      <c r="P817" t="s">
        <v>8338</v>
      </c>
      <c r="Q817">
        <f t="shared" si="75"/>
        <v>103</v>
      </c>
      <c r="R817">
        <f t="shared" si="76"/>
        <v>132.44</v>
      </c>
      <c r="S817" s="15">
        <f t="shared" si="77"/>
        <v>40848.198333333334</v>
      </c>
      <c r="T817" s="15">
        <f t="shared" si="78"/>
        <v>40908.239999999998</v>
      </c>
      <c r="U817">
        <f t="shared" si="79"/>
        <v>2011</v>
      </c>
    </row>
    <row r="818" spans="1:22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 t="s">
        <v>8327</v>
      </c>
      <c r="P818" t="s">
        <v>8338</v>
      </c>
      <c r="Q818">
        <f t="shared" si="75"/>
        <v>103</v>
      </c>
      <c r="R818">
        <f t="shared" si="76"/>
        <v>70.78</v>
      </c>
      <c r="S818" s="15">
        <f t="shared" si="77"/>
        <v>40845.14975694444</v>
      </c>
      <c r="T818" s="15">
        <f t="shared" si="78"/>
        <v>40875.191423611112</v>
      </c>
      <c r="U818">
        <f t="shared" si="79"/>
        <v>2011</v>
      </c>
    </row>
    <row r="819" spans="1:22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 t="s">
        <v>8323</v>
      </c>
      <c r="P819" t="s">
        <v>8326</v>
      </c>
      <c r="Q819">
        <f t="shared" si="75"/>
        <v>109</v>
      </c>
      <c r="R819">
        <f t="shared" si="76"/>
        <v>151.97999999999999</v>
      </c>
      <c r="S819" s="15">
        <f t="shared" si="77"/>
        <v>42576.697569444441</v>
      </c>
      <c r="T819" s="15">
        <f t="shared" si="78"/>
        <v>42636.697569444441</v>
      </c>
      <c r="U819">
        <f t="shared" si="79"/>
        <v>2016</v>
      </c>
      <c r="V819">
        <f>_xlfn.DAYS(T819,S819)</f>
        <v>60</v>
      </c>
    </row>
    <row r="820" spans="1:22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 t="s">
        <v>8313</v>
      </c>
      <c r="P820" t="s">
        <v>8314</v>
      </c>
      <c r="Q820">
        <f t="shared" si="75"/>
        <v>36</v>
      </c>
      <c r="R820">
        <f t="shared" si="76"/>
        <v>67.14</v>
      </c>
      <c r="S820" s="15">
        <f t="shared" si="77"/>
        <v>42247.803912037038</v>
      </c>
      <c r="T820" s="15">
        <f t="shared" si="78"/>
        <v>42279.75</v>
      </c>
      <c r="U820">
        <f t="shared" si="79"/>
        <v>2015</v>
      </c>
    </row>
    <row r="821" spans="1:22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 t="s">
        <v>8311</v>
      </c>
      <c r="P821" t="s">
        <v>8348</v>
      </c>
      <c r="Q821">
        <f t="shared" si="75"/>
        <v>10</v>
      </c>
      <c r="R821">
        <f t="shared" si="76"/>
        <v>744.55</v>
      </c>
      <c r="S821" s="15">
        <f t="shared" si="77"/>
        <v>42142.767106481479</v>
      </c>
      <c r="T821" s="15">
        <f t="shared" si="78"/>
        <v>42163.625</v>
      </c>
      <c r="U821">
        <f t="shared" si="79"/>
        <v>2015</v>
      </c>
    </row>
    <row r="822" spans="1:22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 t="s">
        <v>8316</v>
      </c>
      <c r="P822" t="s">
        <v>8317</v>
      </c>
      <c r="Q822">
        <f t="shared" si="75"/>
        <v>327</v>
      </c>
      <c r="R822">
        <f t="shared" si="76"/>
        <v>97.3</v>
      </c>
      <c r="S822" s="15">
        <f t="shared" si="77"/>
        <v>41695.016782407409</v>
      </c>
      <c r="T822" s="15">
        <f t="shared" si="78"/>
        <v>41724.975115740745</v>
      </c>
      <c r="U822">
        <f t="shared" si="79"/>
        <v>2014</v>
      </c>
    </row>
    <row r="823" spans="1:22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 t="s">
        <v>8323</v>
      </c>
      <c r="P823" t="s">
        <v>8335</v>
      </c>
      <c r="Q823">
        <f t="shared" si="75"/>
        <v>102</v>
      </c>
      <c r="R823">
        <f t="shared" si="76"/>
        <v>255.17</v>
      </c>
      <c r="S823" s="15">
        <f t="shared" si="77"/>
        <v>41754.564328703702</v>
      </c>
      <c r="T823" s="15">
        <f t="shared" si="78"/>
        <v>41784.564328703702</v>
      </c>
      <c r="U823">
        <f t="shared" si="79"/>
        <v>2014</v>
      </c>
    </row>
    <row r="824" spans="1:22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 t="s">
        <v>8311</v>
      </c>
      <c r="P824" t="s">
        <v>8312</v>
      </c>
      <c r="Q824">
        <f t="shared" si="75"/>
        <v>163</v>
      </c>
      <c r="R824">
        <f t="shared" si="76"/>
        <v>34.869999999999997</v>
      </c>
      <c r="S824" s="15">
        <f t="shared" si="77"/>
        <v>41291.661550925928</v>
      </c>
      <c r="T824" s="15">
        <f t="shared" si="78"/>
        <v>41321.661550925928</v>
      </c>
      <c r="U824">
        <f t="shared" si="79"/>
        <v>2013</v>
      </c>
    </row>
    <row r="825" spans="1:22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 t="s">
        <v>8327</v>
      </c>
      <c r="P825" t="s">
        <v>8331</v>
      </c>
      <c r="Q825">
        <f t="shared" si="75"/>
        <v>125</v>
      </c>
      <c r="R825">
        <f t="shared" si="76"/>
        <v>77.64</v>
      </c>
      <c r="S825" s="15">
        <f t="shared" si="77"/>
        <v>41656.762638888889</v>
      </c>
      <c r="T825" s="15">
        <f t="shared" si="78"/>
        <v>41686.762638888889</v>
      </c>
      <c r="U825">
        <f t="shared" si="79"/>
        <v>2014</v>
      </c>
    </row>
    <row r="826" spans="1:22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 t="s">
        <v>8308</v>
      </c>
      <c r="P826" t="s">
        <v>8309</v>
      </c>
      <c r="Q826">
        <f t="shared" si="75"/>
        <v>113</v>
      </c>
      <c r="R826">
        <f t="shared" si="76"/>
        <v>50.22</v>
      </c>
      <c r="S826" s="15">
        <f t="shared" si="77"/>
        <v>40765.876886574071</v>
      </c>
      <c r="T826" s="15">
        <f t="shared" si="78"/>
        <v>40795.876886574071</v>
      </c>
      <c r="U826">
        <f t="shared" si="79"/>
        <v>2011</v>
      </c>
    </row>
    <row r="827" spans="1:22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 t="s">
        <v>8323</v>
      </c>
      <c r="P827" t="s">
        <v>8326</v>
      </c>
      <c r="Q827">
        <f t="shared" si="75"/>
        <v>102</v>
      </c>
      <c r="R827">
        <f t="shared" si="76"/>
        <v>116</v>
      </c>
      <c r="S827" s="15">
        <f t="shared" si="77"/>
        <v>42137.395798611105</v>
      </c>
      <c r="T827" s="15">
        <f t="shared" si="78"/>
        <v>42171.458333333328</v>
      </c>
      <c r="U827">
        <f t="shared" si="79"/>
        <v>2015</v>
      </c>
      <c r="V827">
        <f t="shared" ref="V827:V829" si="81">_xlfn.DAYS(T827,S827)</f>
        <v>34</v>
      </c>
    </row>
    <row r="828" spans="1:22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 t="s">
        <v>8323</v>
      </c>
      <c r="P828" t="s">
        <v>8326</v>
      </c>
      <c r="Q828">
        <f t="shared" si="75"/>
        <v>101</v>
      </c>
      <c r="R828">
        <f t="shared" si="76"/>
        <v>202.85</v>
      </c>
      <c r="S828" s="15">
        <f t="shared" si="77"/>
        <v>42064.220069444447</v>
      </c>
      <c r="T828" s="15">
        <f t="shared" si="78"/>
        <v>42094.178402777776</v>
      </c>
      <c r="U828">
        <f t="shared" si="79"/>
        <v>2015</v>
      </c>
      <c r="V828">
        <f t="shared" si="81"/>
        <v>30</v>
      </c>
    </row>
    <row r="829" spans="1:22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 t="s">
        <v>8323</v>
      </c>
      <c r="P829" t="s">
        <v>8326</v>
      </c>
      <c r="Q829">
        <f t="shared" si="75"/>
        <v>101</v>
      </c>
      <c r="R829">
        <f t="shared" si="76"/>
        <v>142.28</v>
      </c>
      <c r="S829" s="15">
        <f t="shared" si="77"/>
        <v>42041.714178240742</v>
      </c>
      <c r="T829" s="15">
        <f t="shared" si="78"/>
        <v>42071.67251157407</v>
      </c>
      <c r="U829">
        <f t="shared" si="79"/>
        <v>2015</v>
      </c>
      <c r="V829">
        <f t="shared" si="81"/>
        <v>30</v>
      </c>
    </row>
    <row r="830" spans="1:22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 t="s">
        <v>8316</v>
      </c>
      <c r="P830" t="s">
        <v>8317</v>
      </c>
      <c r="Q830">
        <f t="shared" si="75"/>
        <v>108</v>
      </c>
      <c r="R830">
        <f t="shared" si="76"/>
        <v>37.200000000000003</v>
      </c>
      <c r="S830" s="15">
        <f t="shared" si="77"/>
        <v>42452.666770833333</v>
      </c>
      <c r="T830" s="15">
        <f t="shared" si="78"/>
        <v>42483</v>
      </c>
      <c r="U830">
        <f t="shared" si="79"/>
        <v>2016</v>
      </c>
    </row>
    <row r="831" spans="1:22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 t="s">
        <v>8327</v>
      </c>
      <c r="P831" t="s">
        <v>8328</v>
      </c>
      <c r="Q831">
        <f t="shared" si="75"/>
        <v>203</v>
      </c>
      <c r="R831">
        <f t="shared" si="76"/>
        <v>47.68</v>
      </c>
      <c r="S831" s="15">
        <f t="shared" si="77"/>
        <v>41226.648576388885</v>
      </c>
      <c r="T831" s="15">
        <f t="shared" si="78"/>
        <v>41274.75</v>
      </c>
      <c r="U831">
        <f t="shared" si="79"/>
        <v>2012</v>
      </c>
    </row>
    <row r="832" spans="1:22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 t="s">
        <v>8327</v>
      </c>
      <c r="P832" t="s">
        <v>8338</v>
      </c>
      <c r="Q832">
        <f t="shared" si="75"/>
        <v>103</v>
      </c>
      <c r="R832">
        <f t="shared" si="76"/>
        <v>80.180000000000007</v>
      </c>
      <c r="S832" s="15">
        <f t="shared" si="77"/>
        <v>42343.998043981483</v>
      </c>
      <c r="T832" s="15">
        <f t="shared" si="78"/>
        <v>42386.875</v>
      </c>
      <c r="U832">
        <f t="shared" si="79"/>
        <v>2015</v>
      </c>
    </row>
    <row r="833" spans="1:22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 t="s">
        <v>8327</v>
      </c>
      <c r="P833" t="s">
        <v>8331</v>
      </c>
      <c r="Q833">
        <f t="shared" si="75"/>
        <v>101</v>
      </c>
      <c r="R833">
        <f t="shared" si="76"/>
        <v>74.95</v>
      </c>
      <c r="S833" s="15">
        <f t="shared" si="77"/>
        <v>41579.847997685189</v>
      </c>
      <c r="T833" s="15">
        <f t="shared" si="78"/>
        <v>41609.889664351853</v>
      </c>
      <c r="U833">
        <f t="shared" si="79"/>
        <v>2013</v>
      </c>
    </row>
    <row r="834" spans="1:22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 t="s">
        <v>8319</v>
      </c>
      <c r="P834" t="s">
        <v>8320</v>
      </c>
      <c r="Q834">
        <f t="shared" si="75"/>
        <v>108</v>
      </c>
      <c r="R834">
        <f t="shared" si="76"/>
        <v>74.23</v>
      </c>
      <c r="S834" s="15">
        <f t="shared" si="77"/>
        <v>42187.125625000001</v>
      </c>
      <c r="T834" s="15">
        <f t="shared" si="78"/>
        <v>42208.207638888889</v>
      </c>
      <c r="U834">
        <f t="shared" si="79"/>
        <v>2015</v>
      </c>
    </row>
    <row r="835" spans="1:22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 t="s">
        <v>8323</v>
      </c>
      <c r="P835" t="s">
        <v>8326</v>
      </c>
      <c r="Q835">
        <f t="shared" ref="Q835:Q898" si="82">ROUND(E835/D835*100,0)</f>
        <v>101</v>
      </c>
      <c r="R835">
        <f t="shared" ref="R835:R898" si="83">IFERROR(ROUND(E835/L835,2),0)</f>
        <v>104.99</v>
      </c>
      <c r="S835" s="15">
        <f t="shared" ref="S835:S898" si="84">(((J835/60)/60)/24)+DATE(1970,1,1)</f>
        <v>42053.732627314821</v>
      </c>
      <c r="T835" s="15">
        <f t="shared" ref="T835:T898" si="85">(((I835/60)/60)/24)+DATE(1970,1,1)</f>
        <v>42083.705555555556</v>
      </c>
      <c r="U835">
        <f t="shared" si="79"/>
        <v>2015</v>
      </c>
      <c r="V835">
        <f>_xlfn.DAYS(T835,S835)</f>
        <v>30</v>
      </c>
    </row>
    <row r="836" spans="1:22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 t="s">
        <v>8327</v>
      </c>
      <c r="P836" t="s">
        <v>8331</v>
      </c>
      <c r="Q836">
        <f t="shared" si="82"/>
        <v>101</v>
      </c>
      <c r="R836">
        <f t="shared" si="83"/>
        <v>87.83</v>
      </c>
      <c r="S836" s="15">
        <f t="shared" si="84"/>
        <v>40536.111550925925</v>
      </c>
      <c r="T836" s="15">
        <f t="shared" si="85"/>
        <v>40626.069884259261</v>
      </c>
      <c r="U836">
        <f t="shared" si="79"/>
        <v>2010</v>
      </c>
    </row>
    <row r="837" spans="1:22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 t="s">
        <v>8316</v>
      </c>
      <c r="P837" t="s">
        <v>8334</v>
      </c>
      <c r="Q837">
        <f t="shared" si="82"/>
        <v>9</v>
      </c>
      <c r="R837">
        <f t="shared" si="83"/>
        <v>65.67</v>
      </c>
      <c r="S837" s="15">
        <f t="shared" si="84"/>
        <v>41417.228043981479</v>
      </c>
      <c r="T837" s="15">
        <f t="shared" si="85"/>
        <v>41462.228043981479</v>
      </c>
      <c r="U837">
        <f t="shared" si="79"/>
        <v>2013</v>
      </c>
    </row>
    <row r="838" spans="1:22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 t="s">
        <v>8316</v>
      </c>
      <c r="P838" t="s">
        <v>8334</v>
      </c>
      <c r="Q838">
        <f t="shared" si="82"/>
        <v>29</v>
      </c>
      <c r="R838">
        <f t="shared" si="83"/>
        <v>34.22</v>
      </c>
      <c r="S838" s="15">
        <f t="shared" si="84"/>
        <v>42045.50535879629</v>
      </c>
      <c r="T838" s="15">
        <f t="shared" si="85"/>
        <v>42075.463692129633</v>
      </c>
      <c r="U838">
        <f t="shared" si="79"/>
        <v>2015</v>
      </c>
    </row>
    <row r="839" spans="1:22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 t="s">
        <v>8327</v>
      </c>
      <c r="P839" t="s">
        <v>8328</v>
      </c>
      <c r="Q839">
        <f t="shared" si="82"/>
        <v>101</v>
      </c>
      <c r="R839">
        <f t="shared" si="83"/>
        <v>116.96</v>
      </c>
      <c r="S839" s="15">
        <f t="shared" si="84"/>
        <v>41591.964537037034</v>
      </c>
      <c r="T839" s="15">
        <f t="shared" si="85"/>
        <v>41640.964537037034</v>
      </c>
      <c r="U839">
        <f t="shared" si="79"/>
        <v>2013</v>
      </c>
    </row>
    <row r="840" spans="1:22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 t="s">
        <v>8316</v>
      </c>
      <c r="P840" t="s">
        <v>8317</v>
      </c>
      <c r="Q840">
        <f t="shared" si="82"/>
        <v>806</v>
      </c>
      <c r="R840">
        <f t="shared" si="83"/>
        <v>49.47</v>
      </c>
      <c r="S840" s="15">
        <f t="shared" si="84"/>
        <v>42766.827546296292</v>
      </c>
      <c r="T840" s="15">
        <f t="shared" si="85"/>
        <v>42796.827546296292</v>
      </c>
      <c r="U840">
        <f t="shared" si="79"/>
        <v>2017</v>
      </c>
    </row>
    <row r="841" spans="1:22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 t="s">
        <v>8327</v>
      </c>
      <c r="P841" t="s">
        <v>8331</v>
      </c>
      <c r="Q841">
        <f t="shared" si="82"/>
        <v>115</v>
      </c>
      <c r="R841">
        <f t="shared" si="83"/>
        <v>39.31</v>
      </c>
      <c r="S841" s="15">
        <f t="shared" si="84"/>
        <v>41341.870868055557</v>
      </c>
      <c r="T841" s="15">
        <f t="shared" si="85"/>
        <v>41373.270833333336</v>
      </c>
      <c r="U841">
        <f t="shared" si="79"/>
        <v>2013</v>
      </c>
    </row>
    <row r="842" spans="1:22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 t="s">
        <v>8327</v>
      </c>
      <c r="P842" t="s">
        <v>8331</v>
      </c>
      <c r="Q842">
        <f t="shared" si="82"/>
        <v>101</v>
      </c>
      <c r="R842">
        <f t="shared" si="83"/>
        <v>83.89</v>
      </c>
      <c r="S842" s="15">
        <f t="shared" si="84"/>
        <v>40555.325937499998</v>
      </c>
      <c r="T842" s="15">
        <f t="shared" si="85"/>
        <v>40605.325937499998</v>
      </c>
      <c r="U842">
        <f t="shared" ref="U842:U905" si="86">YEAR(S842)</f>
        <v>2011</v>
      </c>
    </row>
    <row r="843" spans="1:22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 t="s">
        <v>8321</v>
      </c>
      <c r="P843" t="s">
        <v>8322</v>
      </c>
      <c r="Q843">
        <f t="shared" si="82"/>
        <v>100</v>
      </c>
      <c r="R843">
        <f t="shared" si="83"/>
        <v>110.07</v>
      </c>
      <c r="S843" s="15">
        <f t="shared" si="84"/>
        <v>41394.842442129629</v>
      </c>
      <c r="T843" s="15">
        <f t="shared" si="85"/>
        <v>41454.842442129629</v>
      </c>
      <c r="U843">
        <f t="shared" si="86"/>
        <v>2013</v>
      </c>
    </row>
    <row r="844" spans="1:22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 t="s">
        <v>8327</v>
      </c>
      <c r="P844" t="s">
        <v>8341</v>
      </c>
      <c r="Q844">
        <f t="shared" si="82"/>
        <v>100</v>
      </c>
      <c r="R844">
        <f t="shared" si="83"/>
        <v>100.33</v>
      </c>
      <c r="S844" s="15">
        <f t="shared" si="84"/>
        <v>41058.844571759262</v>
      </c>
      <c r="T844" s="15">
        <f t="shared" si="85"/>
        <v>41088.844571759262</v>
      </c>
      <c r="U844">
        <f t="shared" si="86"/>
        <v>2012</v>
      </c>
    </row>
    <row r="845" spans="1:22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8327</v>
      </c>
      <c r="P845" t="s">
        <v>8336</v>
      </c>
      <c r="Q845">
        <f t="shared" si="82"/>
        <v>267</v>
      </c>
      <c r="R845">
        <f t="shared" si="83"/>
        <v>63.1</v>
      </c>
      <c r="S845" s="15">
        <f t="shared" si="84"/>
        <v>42695.257870370369</v>
      </c>
      <c r="T845" s="15">
        <f t="shared" si="85"/>
        <v>42712.333333333328</v>
      </c>
      <c r="U845">
        <f t="shared" si="86"/>
        <v>2016</v>
      </c>
    </row>
    <row r="846" spans="1:22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 t="s">
        <v>8323</v>
      </c>
      <c r="P846" t="s">
        <v>8326</v>
      </c>
      <c r="Q846">
        <f t="shared" si="82"/>
        <v>100</v>
      </c>
      <c r="R846">
        <f t="shared" si="83"/>
        <v>70.88</v>
      </c>
      <c r="S846" s="15">
        <f t="shared" si="84"/>
        <v>41941.683865740742</v>
      </c>
      <c r="T846" s="15">
        <f t="shared" si="85"/>
        <v>41970.125</v>
      </c>
      <c r="U846">
        <f t="shared" si="86"/>
        <v>2014</v>
      </c>
      <c r="V846">
        <f>_xlfn.DAYS(T846,S846)</f>
        <v>29</v>
      </c>
    </row>
    <row r="847" spans="1:22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 t="s">
        <v>8313</v>
      </c>
      <c r="P847" t="s">
        <v>8314</v>
      </c>
      <c r="Q847">
        <f t="shared" si="82"/>
        <v>107</v>
      </c>
      <c r="R847">
        <f t="shared" si="83"/>
        <v>65.08</v>
      </c>
      <c r="S847" s="15">
        <f t="shared" si="84"/>
        <v>42123.86336805555</v>
      </c>
      <c r="T847" s="15">
        <f t="shared" si="85"/>
        <v>42156.945833333331</v>
      </c>
      <c r="U847">
        <f t="shared" si="86"/>
        <v>2015</v>
      </c>
    </row>
    <row r="848" spans="1:22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 t="s">
        <v>8323</v>
      </c>
      <c r="P848" t="s">
        <v>8326</v>
      </c>
      <c r="Q848">
        <f t="shared" si="82"/>
        <v>100</v>
      </c>
      <c r="R848">
        <f t="shared" si="83"/>
        <v>421.11</v>
      </c>
      <c r="S848" s="15">
        <f t="shared" si="84"/>
        <v>42059.701319444444</v>
      </c>
      <c r="T848" s="15">
        <f t="shared" si="85"/>
        <v>42119.659652777773</v>
      </c>
      <c r="U848">
        <f t="shared" si="86"/>
        <v>2015</v>
      </c>
      <c r="V848">
        <f>_xlfn.DAYS(T848,S848)</f>
        <v>60</v>
      </c>
    </row>
    <row r="849" spans="1:22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 t="s">
        <v>8321</v>
      </c>
      <c r="P849" t="s">
        <v>8322</v>
      </c>
      <c r="Q849">
        <f t="shared" si="82"/>
        <v>107</v>
      </c>
      <c r="R849">
        <f t="shared" si="83"/>
        <v>89.89</v>
      </c>
      <c r="S849" s="15">
        <f t="shared" si="84"/>
        <v>41078.91201388889</v>
      </c>
      <c r="T849" s="15">
        <f t="shared" si="85"/>
        <v>41108.91201388889</v>
      </c>
      <c r="U849">
        <f t="shared" si="86"/>
        <v>2012</v>
      </c>
    </row>
    <row r="850" spans="1:22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 t="s">
        <v>8313</v>
      </c>
      <c r="P850" t="s">
        <v>8314</v>
      </c>
      <c r="Q850">
        <f t="shared" si="82"/>
        <v>114</v>
      </c>
      <c r="R850">
        <f t="shared" si="83"/>
        <v>89.67</v>
      </c>
      <c r="S850" s="15">
        <f t="shared" si="84"/>
        <v>42690.259699074071</v>
      </c>
      <c r="T850" s="15">
        <f t="shared" si="85"/>
        <v>42726.083333333328</v>
      </c>
      <c r="U850">
        <f t="shared" si="86"/>
        <v>2016</v>
      </c>
    </row>
    <row r="851" spans="1:22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 t="s">
        <v>8323</v>
      </c>
      <c r="P851" t="s">
        <v>8335</v>
      </c>
      <c r="Q851">
        <f t="shared" si="82"/>
        <v>113</v>
      </c>
      <c r="R851">
        <f t="shared" si="83"/>
        <v>74.22</v>
      </c>
      <c r="S851" s="15">
        <f t="shared" si="84"/>
        <v>41820.776412037041</v>
      </c>
      <c r="T851" s="15">
        <f t="shared" si="85"/>
        <v>41850.776412037041</v>
      </c>
      <c r="U851">
        <f t="shared" si="86"/>
        <v>2014</v>
      </c>
    </row>
    <row r="852" spans="1:22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 t="s">
        <v>8327</v>
      </c>
      <c r="P852" t="s">
        <v>8338</v>
      </c>
      <c r="Q852">
        <f t="shared" si="82"/>
        <v>132</v>
      </c>
      <c r="R852">
        <f t="shared" si="83"/>
        <v>74.150000000000006</v>
      </c>
      <c r="S852" s="15">
        <f t="shared" si="84"/>
        <v>41223.22184027778</v>
      </c>
      <c r="T852" s="15">
        <f t="shared" si="85"/>
        <v>41261.597222222219</v>
      </c>
      <c r="U852">
        <f t="shared" si="86"/>
        <v>2012</v>
      </c>
    </row>
    <row r="853" spans="1:22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 t="s">
        <v>8311</v>
      </c>
      <c r="P853" t="s">
        <v>8333</v>
      </c>
      <c r="Q853">
        <f t="shared" si="82"/>
        <v>106</v>
      </c>
      <c r="R853">
        <f t="shared" si="83"/>
        <v>60.9</v>
      </c>
      <c r="S853" s="15">
        <f t="shared" si="84"/>
        <v>40731.837465277778</v>
      </c>
      <c r="T853" s="15">
        <f t="shared" si="85"/>
        <v>40776.837465277778</v>
      </c>
      <c r="U853">
        <f t="shared" si="86"/>
        <v>2011</v>
      </c>
    </row>
    <row r="854" spans="1:22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 t="s">
        <v>8323</v>
      </c>
      <c r="P854" t="s">
        <v>8324</v>
      </c>
      <c r="Q854">
        <f t="shared" si="82"/>
        <v>20</v>
      </c>
      <c r="R854">
        <f t="shared" si="83"/>
        <v>272.58999999999997</v>
      </c>
      <c r="S854" s="15">
        <f t="shared" si="84"/>
        <v>42128.814247685179</v>
      </c>
      <c r="T854" s="15">
        <f t="shared" si="85"/>
        <v>42135.814247685179</v>
      </c>
      <c r="U854">
        <f t="shared" si="86"/>
        <v>2015</v>
      </c>
    </row>
    <row r="855" spans="1:22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 t="s">
        <v>8323</v>
      </c>
      <c r="P855" t="s">
        <v>8326</v>
      </c>
      <c r="Q855">
        <f t="shared" si="82"/>
        <v>113</v>
      </c>
      <c r="R855">
        <f t="shared" si="83"/>
        <v>64.27</v>
      </c>
      <c r="S855" s="15">
        <f t="shared" si="84"/>
        <v>40970.875671296293</v>
      </c>
      <c r="T855" s="15">
        <f t="shared" si="85"/>
        <v>41000.834004629629</v>
      </c>
      <c r="U855">
        <f t="shared" si="86"/>
        <v>2012</v>
      </c>
      <c r="V855">
        <f t="shared" ref="V855:V856" si="87">_xlfn.DAYS(T855,S855)</f>
        <v>30</v>
      </c>
    </row>
    <row r="856" spans="1:22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 t="s">
        <v>8323</v>
      </c>
      <c r="P856" t="s">
        <v>8326</v>
      </c>
      <c r="Q856">
        <f t="shared" si="82"/>
        <v>131</v>
      </c>
      <c r="R856">
        <f t="shared" si="83"/>
        <v>48.33</v>
      </c>
      <c r="S856" s="15">
        <f t="shared" si="84"/>
        <v>42136.536134259266</v>
      </c>
      <c r="T856" s="15">
        <f t="shared" si="85"/>
        <v>42167.875</v>
      </c>
      <c r="U856">
        <f t="shared" si="86"/>
        <v>2015</v>
      </c>
      <c r="V856">
        <f t="shared" si="87"/>
        <v>31</v>
      </c>
    </row>
    <row r="857" spans="1:22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 t="s">
        <v>8321</v>
      </c>
      <c r="P857" t="s">
        <v>8322</v>
      </c>
      <c r="Q857">
        <f t="shared" si="82"/>
        <v>232</v>
      </c>
      <c r="R857">
        <f t="shared" si="83"/>
        <v>106.43</v>
      </c>
      <c r="S857" s="15">
        <f t="shared" si="84"/>
        <v>41114.094872685186</v>
      </c>
      <c r="T857" s="15">
        <f t="shared" si="85"/>
        <v>41153.083333333336</v>
      </c>
      <c r="U857">
        <f t="shared" si="86"/>
        <v>2012</v>
      </c>
    </row>
    <row r="858" spans="1:22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 t="s">
        <v>8308</v>
      </c>
      <c r="P858" t="s">
        <v>8310</v>
      </c>
      <c r="Q858">
        <f t="shared" si="82"/>
        <v>22</v>
      </c>
      <c r="R858">
        <f t="shared" si="83"/>
        <v>157.46</v>
      </c>
      <c r="S858" s="15">
        <f t="shared" si="84"/>
        <v>42522.276724537034</v>
      </c>
      <c r="T858" s="15">
        <f t="shared" si="85"/>
        <v>42553.166666666672</v>
      </c>
      <c r="U858">
        <f t="shared" si="86"/>
        <v>2016</v>
      </c>
    </row>
    <row r="859" spans="1:22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 t="s">
        <v>8323</v>
      </c>
      <c r="P859" t="s">
        <v>8326</v>
      </c>
      <c r="Q859">
        <f t="shared" si="82"/>
        <v>101</v>
      </c>
      <c r="R859">
        <f t="shared" si="83"/>
        <v>302.31</v>
      </c>
      <c r="S859" s="15">
        <f t="shared" si="84"/>
        <v>41851.771354166667</v>
      </c>
      <c r="T859" s="15">
        <f t="shared" si="85"/>
        <v>41870.666666666664</v>
      </c>
      <c r="U859">
        <f t="shared" si="86"/>
        <v>2014</v>
      </c>
      <c r="V859">
        <f>_xlfn.DAYS(T859,S859)</f>
        <v>19</v>
      </c>
    </row>
    <row r="860" spans="1:22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 t="s">
        <v>8321</v>
      </c>
      <c r="P860" t="s">
        <v>8322</v>
      </c>
      <c r="Q860">
        <f t="shared" si="82"/>
        <v>131</v>
      </c>
      <c r="R860">
        <f t="shared" si="83"/>
        <v>45.05</v>
      </c>
      <c r="S860" s="15">
        <f t="shared" si="84"/>
        <v>40757.889247685183</v>
      </c>
      <c r="T860" s="15">
        <f t="shared" si="85"/>
        <v>40802.889247685183</v>
      </c>
      <c r="U860">
        <f t="shared" si="86"/>
        <v>2011</v>
      </c>
    </row>
    <row r="861" spans="1:22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 t="s">
        <v>8327</v>
      </c>
      <c r="P861" t="s">
        <v>8328</v>
      </c>
      <c r="Q861">
        <f t="shared" si="82"/>
        <v>39</v>
      </c>
      <c r="R861">
        <f t="shared" si="83"/>
        <v>147.81</v>
      </c>
      <c r="S861" s="15">
        <f t="shared" si="84"/>
        <v>42496.981597222228</v>
      </c>
      <c r="T861" s="15">
        <f t="shared" si="85"/>
        <v>42526.981597222228</v>
      </c>
      <c r="U861">
        <f t="shared" si="86"/>
        <v>2016</v>
      </c>
    </row>
    <row r="862" spans="1:22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 t="s">
        <v>8308</v>
      </c>
      <c r="P862" t="s">
        <v>8309</v>
      </c>
      <c r="Q862">
        <f t="shared" si="82"/>
        <v>104</v>
      </c>
      <c r="R862">
        <f t="shared" si="83"/>
        <v>340.57</v>
      </c>
      <c r="S862" s="15">
        <f t="shared" si="84"/>
        <v>42095.240706018521</v>
      </c>
      <c r="T862" s="15">
        <f t="shared" si="85"/>
        <v>42125.240706018521</v>
      </c>
      <c r="U862">
        <f t="shared" si="86"/>
        <v>2015</v>
      </c>
    </row>
    <row r="863" spans="1:22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 t="s">
        <v>8323</v>
      </c>
      <c r="P863" t="s">
        <v>8326</v>
      </c>
      <c r="Q863">
        <f t="shared" si="82"/>
        <v>156</v>
      </c>
      <c r="R863">
        <f t="shared" si="83"/>
        <v>38.28</v>
      </c>
      <c r="S863" s="15">
        <f t="shared" si="84"/>
        <v>42243.6252662037</v>
      </c>
      <c r="T863" s="15">
        <f t="shared" si="85"/>
        <v>42278.6252662037</v>
      </c>
      <c r="U863">
        <f t="shared" si="86"/>
        <v>2015</v>
      </c>
      <c r="V863">
        <f>_xlfn.DAYS(T863,S863)</f>
        <v>35</v>
      </c>
    </row>
    <row r="864" spans="1:22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 t="s">
        <v>8316</v>
      </c>
      <c r="P864" t="s">
        <v>8317</v>
      </c>
      <c r="Q864">
        <f t="shared" si="82"/>
        <v>780</v>
      </c>
      <c r="R864">
        <f t="shared" si="83"/>
        <v>37.119999999999997</v>
      </c>
      <c r="S864" s="15">
        <f t="shared" si="84"/>
        <v>42759.724768518514</v>
      </c>
      <c r="T864" s="15">
        <f t="shared" si="85"/>
        <v>42780.724768518514</v>
      </c>
      <c r="U864">
        <f t="shared" si="86"/>
        <v>2017</v>
      </c>
    </row>
    <row r="865" spans="1:22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 t="s">
        <v>8308</v>
      </c>
      <c r="P865" t="s">
        <v>8310</v>
      </c>
      <c r="Q865">
        <f t="shared" si="82"/>
        <v>26</v>
      </c>
      <c r="R865">
        <f t="shared" si="83"/>
        <v>90.62</v>
      </c>
      <c r="S865" s="15">
        <f t="shared" si="84"/>
        <v>42543.665601851855</v>
      </c>
      <c r="T865" s="15">
        <f t="shared" si="85"/>
        <v>42572.729166666672</v>
      </c>
      <c r="U865">
        <f t="shared" si="86"/>
        <v>2016</v>
      </c>
    </row>
    <row r="866" spans="1:22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 t="s">
        <v>8327</v>
      </c>
      <c r="P866" t="s">
        <v>8331</v>
      </c>
      <c r="Q866">
        <f t="shared" si="82"/>
        <v>104</v>
      </c>
      <c r="R866">
        <f t="shared" si="83"/>
        <v>60.86</v>
      </c>
      <c r="S866" s="15">
        <f t="shared" si="84"/>
        <v>41557.780624999999</v>
      </c>
      <c r="T866" s="15">
        <f t="shared" si="85"/>
        <v>41591.249305555553</v>
      </c>
      <c r="U866">
        <f t="shared" si="86"/>
        <v>2013</v>
      </c>
    </row>
    <row r="867" spans="1:22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 t="s">
        <v>8327</v>
      </c>
      <c r="P867" t="s">
        <v>8328</v>
      </c>
      <c r="Q867">
        <f t="shared" si="82"/>
        <v>104</v>
      </c>
      <c r="R867">
        <f t="shared" si="83"/>
        <v>90.52</v>
      </c>
      <c r="S867" s="15">
        <f t="shared" si="84"/>
        <v>40784.012696759259</v>
      </c>
      <c r="T867" s="15">
        <f t="shared" si="85"/>
        <v>40817.125</v>
      </c>
      <c r="U867">
        <f t="shared" si="86"/>
        <v>2011</v>
      </c>
    </row>
    <row r="868" spans="1:22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 t="s">
        <v>8321</v>
      </c>
      <c r="P868" t="s">
        <v>8339</v>
      </c>
      <c r="Q868">
        <f t="shared" si="82"/>
        <v>19</v>
      </c>
      <c r="R868">
        <f t="shared" si="83"/>
        <v>55.46</v>
      </c>
      <c r="S868" s="15">
        <f t="shared" si="84"/>
        <v>41465.500173611108</v>
      </c>
      <c r="T868" s="15">
        <f t="shared" si="85"/>
        <v>41495.500173611108</v>
      </c>
      <c r="U868">
        <f t="shared" si="86"/>
        <v>2013</v>
      </c>
    </row>
    <row r="869" spans="1:22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 t="s">
        <v>8327</v>
      </c>
      <c r="P869" t="s">
        <v>8331</v>
      </c>
      <c r="Q869">
        <f t="shared" si="82"/>
        <v>111</v>
      </c>
      <c r="R869">
        <f t="shared" si="83"/>
        <v>104.73</v>
      </c>
      <c r="S869" s="15">
        <f t="shared" si="84"/>
        <v>41463.743472222224</v>
      </c>
      <c r="T869" s="15">
        <f t="shared" si="85"/>
        <v>41483.743472222224</v>
      </c>
      <c r="U869">
        <f t="shared" si="86"/>
        <v>2013</v>
      </c>
    </row>
    <row r="870" spans="1:22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 t="s">
        <v>8327</v>
      </c>
      <c r="P870" t="s">
        <v>8329</v>
      </c>
      <c r="Q870">
        <f t="shared" si="82"/>
        <v>103</v>
      </c>
      <c r="R870">
        <f t="shared" si="83"/>
        <v>69.67</v>
      </c>
      <c r="S870" s="15">
        <f t="shared" si="84"/>
        <v>41905.034108796295</v>
      </c>
      <c r="T870" s="15">
        <f t="shared" si="85"/>
        <v>41935.034108796295</v>
      </c>
      <c r="U870">
        <f t="shared" si="86"/>
        <v>2014</v>
      </c>
    </row>
    <row r="871" spans="1:22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 t="s">
        <v>8321</v>
      </c>
      <c r="P871" t="s">
        <v>8322</v>
      </c>
      <c r="Q871">
        <f t="shared" si="82"/>
        <v>110</v>
      </c>
      <c r="R871">
        <f t="shared" si="83"/>
        <v>68.239999999999995</v>
      </c>
      <c r="S871" s="15">
        <f t="shared" si="84"/>
        <v>41780.859629629631</v>
      </c>
      <c r="T871" s="15">
        <f t="shared" si="85"/>
        <v>41811.165972222225</v>
      </c>
      <c r="U871">
        <f t="shared" si="86"/>
        <v>2014</v>
      </c>
    </row>
    <row r="872" spans="1:22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 t="s">
        <v>8321</v>
      </c>
      <c r="P872" t="s">
        <v>8322</v>
      </c>
      <c r="Q872">
        <f t="shared" si="82"/>
        <v>103</v>
      </c>
      <c r="R872">
        <f t="shared" si="83"/>
        <v>79.400000000000006</v>
      </c>
      <c r="S872" s="15">
        <f t="shared" si="84"/>
        <v>42415.803159722222</v>
      </c>
      <c r="T872" s="15">
        <f t="shared" si="85"/>
        <v>42445.761493055557</v>
      </c>
      <c r="U872">
        <f t="shared" si="86"/>
        <v>2016</v>
      </c>
    </row>
    <row r="873" spans="1:22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 t="s">
        <v>8321</v>
      </c>
      <c r="P873" t="s">
        <v>8343</v>
      </c>
      <c r="Q873">
        <f t="shared" si="82"/>
        <v>102</v>
      </c>
      <c r="R873">
        <f t="shared" si="83"/>
        <v>111.38</v>
      </c>
      <c r="S873" s="15">
        <f t="shared" si="84"/>
        <v>40635.982488425929</v>
      </c>
      <c r="T873" s="15">
        <f t="shared" si="85"/>
        <v>40657.982488425929</v>
      </c>
      <c r="U873">
        <f t="shared" si="86"/>
        <v>2011</v>
      </c>
    </row>
    <row r="874" spans="1:22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 t="s">
        <v>8323</v>
      </c>
      <c r="P874" t="s">
        <v>8326</v>
      </c>
      <c r="Q874">
        <f t="shared" si="82"/>
        <v>170</v>
      </c>
      <c r="R874">
        <f t="shared" si="83"/>
        <v>84.29</v>
      </c>
      <c r="S874" s="15">
        <f t="shared" si="84"/>
        <v>42768.425370370373</v>
      </c>
      <c r="T874" s="15">
        <f t="shared" si="85"/>
        <v>42798.425370370373</v>
      </c>
      <c r="U874">
        <f t="shared" si="86"/>
        <v>2017</v>
      </c>
      <c r="V874">
        <f>_xlfn.DAYS(T874,S874)</f>
        <v>30</v>
      </c>
    </row>
    <row r="875" spans="1:22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 t="s">
        <v>8321</v>
      </c>
      <c r="P875" t="s">
        <v>8343</v>
      </c>
      <c r="Q875">
        <f t="shared" si="82"/>
        <v>128</v>
      </c>
      <c r="R875">
        <f t="shared" si="83"/>
        <v>117.92</v>
      </c>
      <c r="S875" s="15">
        <f t="shared" si="84"/>
        <v>40505.131168981483</v>
      </c>
      <c r="T875" s="15">
        <f t="shared" si="85"/>
        <v>40535.131168981483</v>
      </c>
      <c r="U875">
        <f t="shared" si="86"/>
        <v>2010</v>
      </c>
    </row>
    <row r="876" spans="1:22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 t="s">
        <v>8321</v>
      </c>
      <c r="P876" t="s">
        <v>8337</v>
      </c>
      <c r="Q876">
        <f t="shared" si="82"/>
        <v>10</v>
      </c>
      <c r="R876">
        <f t="shared" si="83"/>
        <v>94.51</v>
      </c>
      <c r="S876" s="15">
        <f t="shared" si="84"/>
        <v>41905.812581018516</v>
      </c>
      <c r="T876" s="15">
        <f t="shared" si="85"/>
        <v>41950.854247685187</v>
      </c>
      <c r="U876">
        <f t="shared" si="86"/>
        <v>2014</v>
      </c>
    </row>
    <row r="877" spans="1:22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 t="s">
        <v>8327</v>
      </c>
      <c r="P877" t="s">
        <v>8331</v>
      </c>
      <c r="Q877">
        <f t="shared" si="82"/>
        <v>102</v>
      </c>
      <c r="R877">
        <f t="shared" si="83"/>
        <v>246.29</v>
      </c>
      <c r="S877" s="15">
        <f t="shared" si="84"/>
        <v>41561.683553240742</v>
      </c>
      <c r="T877" s="15">
        <f t="shared" si="85"/>
        <v>41591.725219907406</v>
      </c>
      <c r="U877">
        <f t="shared" si="86"/>
        <v>2013</v>
      </c>
    </row>
    <row r="878" spans="1:22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 t="s">
        <v>8327</v>
      </c>
      <c r="P878" t="s">
        <v>8341</v>
      </c>
      <c r="Q878">
        <f t="shared" si="82"/>
        <v>102</v>
      </c>
      <c r="R878">
        <f t="shared" si="83"/>
        <v>177.21</v>
      </c>
      <c r="S878" s="15">
        <f t="shared" si="84"/>
        <v>41961.807372685187</v>
      </c>
      <c r="T878" s="15">
        <f t="shared" si="85"/>
        <v>41994.1875</v>
      </c>
      <c r="U878">
        <f t="shared" si="86"/>
        <v>2014</v>
      </c>
    </row>
    <row r="879" spans="1:22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 t="s">
        <v>8323</v>
      </c>
      <c r="P879" t="s">
        <v>8326</v>
      </c>
      <c r="Q879">
        <f t="shared" si="82"/>
        <v>109</v>
      </c>
      <c r="R879">
        <f t="shared" si="83"/>
        <v>65.099999999999994</v>
      </c>
      <c r="S879" s="15">
        <f t="shared" si="84"/>
        <v>42466.608310185184</v>
      </c>
      <c r="T879" s="15">
        <f t="shared" si="85"/>
        <v>42496.608310185184</v>
      </c>
      <c r="U879">
        <f t="shared" si="86"/>
        <v>2016</v>
      </c>
      <c r="V879">
        <f>_xlfn.DAYS(T879,S879)</f>
        <v>30</v>
      </c>
    </row>
    <row r="880" spans="1:22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 t="s">
        <v>8323</v>
      </c>
      <c r="P880" t="s">
        <v>8324</v>
      </c>
      <c r="Q880">
        <f t="shared" si="82"/>
        <v>109</v>
      </c>
      <c r="R880">
        <f t="shared" si="83"/>
        <v>73.03</v>
      </c>
      <c r="S880" s="15">
        <f t="shared" si="84"/>
        <v>41239.83625</v>
      </c>
      <c r="T880" s="15">
        <f t="shared" si="85"/>
        <v>41269.83625</v>
      </c>
      <c r="U880">
        <f t="shared" si="86"/>
        <v>2012</v>
      </c>
    </row>
    <row r="881" spans="1:22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 t="s">
        <v>8308</v>
      </c>
      <c r="P881" t="s">
        <v>8315</v>
      </c>
      <c r="Q881">
        <f t="shared" si="82"/>
        <v>101</v>
      </c>
      <c r="R881">
        <f t="shared" si="83"/>
        <v>270.57</v>
      </c>
      <c r="S881" s="15">
        <f t="shared" si="84"/>
        <v>41143.81821759259</v>
      </c>
      <c r="T881" s="15">
        <f t="shared" si="85"/>
        <v>41173.81821759259</v>
      </c>
      <c r="U881">
        <f t="shared" si="86"/>
        <v>2012</v>
      </c>
    </row>
    <row r="882" spans="1:22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 t="s">
        <v>8311</v>
      </c>
      <c r="P882" t="s">
        <v>8333</v>
      </c>
      <c r="Q882">
        <f t="shared" si="82"/>
        <v>126</v>
      </c>
      <c r="R882">
        <f t="shared" si="83"/>
        <v>28.63</v>
      </c>
      <c r="S882" s="15">
        <f t="shared" si="84"/>
        <v>41781.717268518521</v>
      </c>
      <c r="T882" s="15">
        <f t="shared" si="85"/>
        <v>41811.717268518521</v>
      </c>
      <c r="U882">
        <f t="shared" si="86"/>
        <v>2014</v>
      </c>
    </row>
    <row r="883" spans="1:22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 t="s">
        <v>8323</v>
      </c>
      <c r="P883" t="s">
        <v>8324</v>
      </c>
      <c r="Q883">
        <f t="shared" si="82"/>
        <v>302</v>
      </c>
      <c r="R883">
        <f t="shared" si="83"/>
        <v>52.1</v>
      </c>
      <c r="S883" s="15">
        <f t="shared" si="84"/>
        <v>41761.509409722225</v>
      </c>
      <c r="T883" s="15">
        <f t="shared" si="85"/>
        <v>41789.666666666664</v>
      </c>
      <c r="U883">
        <f t="shared" si="86"/>
        <v>2014</v>
      </c>
    </row>
    <row r="884" spans="1:22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 t="s">
        <v>8323</v>
      </c>
      <c r="P884" t="s">
        <v>8326</v>
      </c>
      <c r="Q884">
        <f t="shared" si="82"/>
        <v>75</v>
      </c>
      <c r="R884">
        <f t="shared" si="83"/>
        <v>251.33</v>
      </c>
      <c r="S884" s="15">
        <f t="shared" si="84"/>
        <v>42796.538275462968</v>
      </c>
      <c r="T884" s="15">
        <f t="shared" si="85"/>
        <v>42813.25</v>
      </c>
      <c r="U884">
        <f t="shared" si="86"/>
        <v>2017</v>
      </c>
      <c r="V884">
        <f>_xlfn.DAYS(T884,S884)</f>
        <v>17</v>
      </c>
    </row>
    <row r="885" spans="1:22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 t="s">
        <v>8321</v>
      </c>
      <c r="P885" t="s">
        <v>8339</v>
      </c>
      <c r="Q885">
        <f t="shared" si="82"/>
        <v>50</v>
      </c>
      <c r="R885">
        <f t="shared" si="83"/>
        <v>51.22</v>
      </c>
      <c r="S885" s="15">
        <f t="shared" si="84"/>
        <v>41243.197592592594</v>
      </c>
      <c r="T885" s="15">
        <f t="shared" si="85"/>
        <v>41303.197592592594</v>
      </c>
      <c r="U885">
        <f t="shared" si="86"/>
        <v>2012</v>
      </c>
    </row>
    <row r="886" spans="1:22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 t="s">
        <v>8321</v>
      </c>
      <c r="P886" t="s">
        <v>8343</v>
      </c>
      <c r="Q886">
        <f t="shared" si="82"/>
        <v>108</v>
      </c>
      <c r="R886">
        <f t="shared" si="83"/>
        <v>132.05000000000001</v>
      </c>
      <c r="S886" s="15">
        <f t="shared" si="84"/>
        <v>41835.821226851855</v>
      </c>
      <c r="T886" s="15">
        <f t="shared" si="85"/>
        <v>41862.249305555553</v>
      </c>
      <c r="U886">
        <f t="shared" si="86"/>
        <v>2014</v>
      </c>
    </row>
    <row r="887" spans="1:22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 t="s">
        <v>8327</v>
      </c>
      <c r="P887" t="s">
        <v>8338</v>
      </c>
      <c r="Q887">
        <f t="shared" si="82"/>
        <v>100</v>
      </c>
      <c r="R887">
        <f t="shared" si="83"/>
        <v>156.77000000000001</v>
      </c>
      <c r="S887" s="15">
        <f t="shared" si="84"/>
        <v>41226.928842592592</v>
      </c>
      <c r="T887" s="15">
        <f t="shared" si="85"/>
        <v>41256.928842592592</v>
      </c>
      <c r="U887">
        <f t="shared" si="86"/>
        <v>2012</v>
      </c>
    </row>
    <row r="888" spans="1:22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 t="s">
        <v>8327</v>
      </c>
      <c r="P888" t="s">
        <v>8331</v>
      </c>
      <c r="Q888">
        <f t="shared" si="82"/>
        <v>100</v>
      </c>
      <c r="R888">
        <f t="shared" si="83"/>
        <v>81.739999999999995</v>
      </c>
      <c r="S888" s="15">
        <f t="shared" si="84"/>
        <v>42049.733240740738</v>
      </c>
      <c r="T888" s="15">
        <f t="shared" si="85"/>
        <v>42079.691574074073</v>
      </c>
      <c r="U888">
        <f t="shared" si="86"/>
        <v>2015</v>
      </c>
    </row>
    <row r="889" spans="1:22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 t="s">
        <v>8316</v>
      </c>
      <c r="P889" t="s">
        <v>8317</v>
      </c>
      <c r="Q889">
        <f t="shared" si="82"/>
        <v>107</v>
      </c>
      <c r="R889">
        <f t="shared" si="83"/>
        <v>58.63</v>
      </c>
      <c r="S889" s="15">
        <f t="shared" si="84"/>
        <v>42688.875902777778</v>
      </c>
      <c r="T889" s="15">
        <f t="shared" si="85"/>
        <v>42718.875902777778</v>
      </c>
      <c r="U889">
        <f t="shared" si="86"/>
        <v>2016</v>
      </c>
    </row>
    <row r="890" spans="1:22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 t="s">
        <v>8323</v>
      </c>
      <c r="P890" t="s">
        <v>8326</v>
      </c>
      <c r="Q890">
        <f t="shared" si="82"/>
        <v>20</v>
      </c>
      <c r="R890">
        <f t="shared" si="83"/>
        <v>500</v>
      </c>
      <c r="S890" s="15">
        <f t="shared" si="84"/>
        <v>42726.920081018514</v>
      </c>
      <c r="T890" s="15">
        <f t="shared" si="85"/>
        <v>42786.75</v>
      </c>
      <c r="U890">
        <f t="shared" si="86"/>
        <v>2016</v>
      </c>
      <c r="V890">
        <f>_xlfn.DAYS(T890,S890)</f>
        <v>60</v>
      </c>
    </row>
    <row r="891" spans="1:22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 t="s">
        <v>8327</v>
      </c>
      <c r="P891" t="s">
        <v>8331</v>
      </c>
      <c r="Q891">
        <f t="shared" si="82"/>
        <v>107</v>
      </c>
      <c r="R891">
        <f t="shared" si="83"/>
        <v>107.07</v>
      </c>
      <c r="S891" s="15">
        <f t="shared" si="84"/>
        <v>42101.758587962962</v>
      </c>
      <c r="T891" s="15">
        <f t="shared" si="85"/>
        <v>42131.758587962962</v>
      </c>
      <c r="U891">
        <f t="shared" si="86"/>
        <v>2015</v>
      </c>
    </row>
    <row r="892" spans="1:22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 t="s">
        <v>8308</v>
      </c>
      <c r="P892" t="s">
        <v>8309</v>
      </c>
      <c r="Q892">
        <f t="shared" si="82"/>
        <v>248</v>
      </c>
      <c r="R892">
        <f t="shared" si="83"/>
        <v>27.47</v>
      </c>
      <c r="S892" s="15">
        <f t="shared" si="84"/>
        <v>41578.927118055559</v>
      </c>
      <c r="T892" s="15">
        <f t="shared" si="85"/>
        <v>41593.968784722223</v>
      </c>
      <c r="U892">
        <f t="shared" si="86"/>
        <v>2013</v>
      </c>
    </row>
    <row r="893" spans="1:22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 t="s">
        <v>8313</v>
      </c>
      <c r="P893" t="s">
        <v>8314</v>
      </c>
      <c r="Q893">
        <f t="shared" si="82"/>
        <v>59</v>
      </c>
      <c r="R893">
        <f t="shared" si="83"/>
        <v>72.17</v>
      </c>
      <c r="S893" s="15">
        <f t="shared" si="84"/>
        <v>41834.980462962965</v>
      </c>
      <c r="T893" s="15">
        <f t="shared" si="85"/>
        <v>41864.980462962965</v>
      </c>
      <c r="U893">
        <f t="shared" si="86"/>
        <v>2014</v>
      </c>
    </row>
    <row r="894" spans="1:22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 t="s">
        <v>8321</v>
      </c>
      <c r="P894" t="s">
        <v>8343</v>
      </c>
      <c r="Q894">
        <f t="shared" si="82"/>
        <v>148</v>
      </c>
      <c r="R894">
        <f t="shared" si="83"/>
        <v>322.39</v>
      </c>
      <c r="S894" s="15">
        <f t="shared" si="84"/>
        <v>41409.814317129632</v>
      </c>
      <c r="T894" s="15">
        <f t="shared" si="85"/>
        <v>41431.814317129632</v>
      </c>
      <c r="U894">
        <f t="shared" si="86"/>
        <v>2013</v>
      </c>
    </row>
    <row r="895" spans="1:22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 t="s">
        <v>8327</v>
      </c>
      <c r="P895" t="s">
        <v>8328</v>
      </c>
      <c r="Q895">
        <f t="shared" si="82"/>
        <v>124</v>
      </c>
      <c r="R895">
        <f t="shared" si="83"/>
        <v>89.3</v>
      </c>
      <c r="S895" s="15">
        <f t="shared" si="84"/>
        <v>41075.835497685184</v>
      </c>
      <c r="T895" s="15">
        <f t="shared" si="85"/>
        <v>41105.835497685184</v>
      </c>
      <c r="U895">
        <f t="shared" si="86"/>
        <v>2012</v>
      </c>
    </row>
    <row r="896" spans="1:22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 t="s">
        <v>8308</v>
      </c>
      <c r="P896" t="s">
        <v>8309</v>
      </c>
      <c r="Q896">
        <f t="shared" si="82"/>
        <v>148</v>
      </c>
      <c r="R896">
        <f t="shared" si="83"/>
        <v>493.13</v>
      </c>
      <c r="S896" s="15">
        <f t="shared" si="84"/>
        <v>42620.143564814818</v>
      </c>
      <c r="T896" s="15">
        <f t="shared" si="85"/>
        <v>42680.143564814818</v>
      </c>
      <c r="U896">
        <f t="shared" si="86"/>
        <v>2016</v>
      </c>
    </row>
    <row r="897" spans="1:22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 t="s">
        <v>8311</v>
      </c>
      <c r="P897" t="s">
        <v>8333</v>
      </c>
      <c r="Q897">
        <f t="shared" si="82"/>
        <v>105</v>
      </c>
      <c r="R897">
        <f t="shared" si="83"/>
        <v>51.63</v>
      </c>
      <c r="S897" s="15">
        <f t="shared" si="84"/>
        <v>40694.638460648144</v>
      </c>
      <c r="T897" s="15">
        <f t="shared" si="85"/>
        <v>40724.638460648144</v>
      </c>
      <c r="U897">
        <f t="shared" si="86"/>
        <v>2011</v>
      </c>
    </row>
    <row r="898" spans="1:22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 t="s">
        <v>8323</v>
      </c>
      <c r="P898" t="s">
        <v>8326</v>
      </c>
      <c r="Q898">
        <f t="shared" si="82"/>
        <v>105</v>
      </c>
      <c r="R898">
        <f t="shared" si="83"/>
        <v>98.2</v>
      </c>
      <c r="S898" s="15">
        <f t="shared" si="84"/>
        <v>41982.887280092589</v>
      </c>
      <c r="T898" s="15">
        <f t="shared" si="85"/>
        <v>42012.887280092589</v>
      </c>
      <c r="U898">
        <f t="shared" si="86"/>
        <v>2014</v>
      </c>
      <c r="V898">
        <f>_xlfn.DAYS(T898,S898)</f>
        <v>30</v>
      </c>
    </row>
    <row r="899" spans="1:22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 t="s">
        <v>8316</v>
      </c>
      <c r="P899" t="s">
        <v>8334</v>
      </c>
      <c r="Q899">
        <f t="shared" ref="Q899:Q962" si="88">ROUND(E899/D899*100,0)</f>
        <v>29</v>
      </c>
      <c r="R899">
        <f t="shared" ref="R899:R962" si="89">IFERROR(ROUND(E899/L899,2),0)</f>
        <v>43.98</v>
      </c>
      <c r="S899" s="15">
        <f t="shared" ref="S899:S962" si="90">(((J899/60)/60)/24)+DATE(1970,1,1)</f>
        <v>42353.16679398148</v>
      </c>
      <c r="T899" s="15">
        <f t="shared" ref="T899:T962" si="91">(((I899/60)/60)/24)+DATE(1970,1,1)</f>
        <v>42383.16679398148</v>
      </c>
      <c r="U899">
        <f t="shared" si="86"/>
        <v>2015</v>
      </c>
    </row>
    <row r="900" spans="1:22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 t="s">
        <v>8327</v>
      </c>
      <c r="P900" t="s">
        <v>8328</v>
      </c>
      <c r="Q900">
        <f t="shared" si="88"/>
        <v>105</v>
      </c>
      <c r="R900">
        <f t="shared" si="89"/>
        <v>68.599999999999994</v>
      </c>
      <c r="S900" s="15">
        <f t="shared" si="90"/>
        <v>41870.86546296296</v>
      </c>
      <c r="T900" s="15">
        <f t="shared" si="91"/>
        <v>41905.86546296296</v>
      </c>
      <c r="U900">
        <f t="shared" si="86"/>
        <v>2014</v>
      </c>
    </row>
    <row r="901" spans="1:22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 t="s">
        <v>8308</v>
      </c>
      <c r="P901" t="s">
        <v>8309</v>
      </c>
      <c r="Q901">
        <f t="shared" si="88"/>
        <v>978</v>
      </c>
      <c r="R901">
        <f t="shared" si="89"/>
        <v>21.64</v>
      </c>
      <c r="S901" s="15">
        <f t="shared" si="90"/>
        <v>41316.120949074073</v>
      </c>
      <c r="T901" s="15">
        <f t="shared" si="91"/>
        <v>41346.833333333336</v>
      </c>
      <c r="U901">
        <f t="shared" si="86"/>
        <v>2013</v>
      </c>
    </row>
    <row r="902" spans="1:22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 t="s">
        <v>8308</v>
      </c>
      <c r="P902" t="s">
        <v>8309</v>
      </c>
      <c r="Q902">
        <f t="shared" si="88"/>
        <v>297</v>
      </c>
      <c r="R902">
        <f t="shared" si="89"/>
        <v>7.19</v>
      </c>
      <c r="S902" s="15">
        <f t="shared" si="90"/>
        <v>42199.32707175926</v>
      </c>
      <c r="T902" s="15">
        <f t="shared" si="91"/>
        <v>42231.32707175926</v>
      </c>
      <c r="U902">
        <f t="shared" si="86"/>
        <v>2015</v>
      </c>
    </row>
    <row r="903" spans="1:22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 t="s">
        <v>8327</v>
      </c>
      <c r="P903" t="s">
        <v>8331</v>
      </c>
      <c r="Q903">
        <f t="shared" si="88"/>
        <v>146</v>
      </c>
      <c r="R903">
        <f t="shared" si="89"/>
        <v>65.209999999999994</v>
      </c>
      <c r="S903" s="15">
        <f t="shared" si="90"/>
        <v>41264.72314814815</v>
      </c>
      <c r="T903" s="15">
        <f t="shared" si="91"/>
        <v>41294.72314814815</v>
      </c>
      <c r="U903">
        <f t="shared" si="86"/>
        <v>2012</v>
      </c>
    </row>
    <row r="904" spans="1:22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 t="s">
        <v>8323</v>
      </c>
      <c r="P904" t="s">
        <v>8324</v>
      </c>
      <c r="Q904">
        <f t="shared" si="88"/>
        <v>131</v>
      </c>
      <c r="R904">
        <f t="shared" si="89"/>
        <v>50.53</v>
      </c>
      <c r="S904" s="15">
        <f t="shared" si="90"/>
        <v>41432.062037037038</v>
      </c>
      <c r="T904" s="15">
        <f t="shared" si="91"/>
        <v>41468.75</v>
      </c>
      <c r="U904">
        <f t="shared" si="86"/>
        <v>2013</v>
      </c>
    </row>
    <row r="905" spans="1:22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 t="s">
        <v>8323</v>
      </c>
      <c r="P905" t="s">
        <v>8326</v>
      </c>
      <c r="Q905">
        <f t="shared" si="88"/>
        <v>144</v>
      </c>
      <c r="R905">
        <f t="shared" si="89"/>
        <v>126.67</v>
      </c>
      <c r="S905" s="15">
        <f t="shared" si="90"/>
        <v>41789.726979166669</v>
      </c>
      <c r="T905" s="15">
        <f t="shared" si="91"/>
        <v>41799.726979166669</v>
      </c>
      <c r="U905">
        <f t="shared" si="86"/>
        <v>2014</v>
      </c>
      <c r="V905">
        <f>_xlfn.DAYS(T905,S905)</f>
        <v>10</v>
      </c>
    </row>
    <row r="906" spans="1:22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 t="s">
        <v>8311</v>
      </c>
      <c r="P906" t="s">
        <v>8333</v>
      </c>
      <c r="Q906">
        <f t="shared" si="88"/>
        <v>147</v>
      </c>
      <c r="R906">
        <f t="shared" si="89"/>
        <v>48.45</v>
      </c>
      <c r="S906" s="15">
        <f t="shared" si="90"/>
        <v>41422.075821759259</v>
      </c>
      <c r="T906" s="15">
        <f t="shared" si="91"/>
        <v>41452.075821759259</v>
      </c>
      <c r="U906">
        <f t="shared" ref="U906:U969" si="92">YEAR(S906)</f>
        <v>2013</v>
      </c>
    </row>
    <row r="907" spans="1:22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 t="s">
        <v>8327</v>
      </c>
      <c r="P907" t="s">
        <v>8331</v>
      </c>
      <c r="Q907">
        <f t="shared" si="88"/>
        <v>131</v>
      </c>
      <c r="R907">
        <f t="shared" si="89"/>
        <v>96.08</v>
      </c>
      <c r="S907" s="15">
        <f t="shared" si="90"/>
        <v>41422.822824074072</v>
      </c>
      <c r="T907" s="15">
        <f t="shared" si="91"/>
        <v>41456.165972222225</v>
      </c>
      <c r="U907">
        <f t="shared" si="92"/>
        <v>2013</v>
      </c>
    </row>
    <row r="908" spans="1:22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 t="s">
        <v>8313</v>
      </c>
      <c r="P908" t="s">
        <v>8314</v>
      </c>
      <c r="Q908">
        <f t="shared" si="88"/>
        <v>103</v>
      </c>
      <c r="R908">
        <f t="shared" si="89"/>
        <v>156.16999999999999</v>
      </c>
      <c r="S908" s="15">
        <f t="shared" si="90"/>
        <v>41981.782060185185</v>
      </c>
      <c r="T908" s="15">
        <f t="shared" si="91"/>
        <v>42026.782060185185</v>
      </c>
      <c r="U908">
        <f t="shared" si="92"/>
        <v>2014</v>
      </c>
    </row>
    <row r="909" spans="1:22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 t="s">
        <v>8323</v>
      </c>
      <c r="P909" t="s">
        <v>8324</v>
      </c>
      <c r="Q909">
        <f t="shared" si="88"/>
        <v>60</v>
      </c>
      <c r="R909">
        <f t="shared" si="89"/>
        <v>61.31</v>
      </c>
      <c r="S909" s="15">
        <f t="shared" si="90"/>
        <v>42097.732418981483</v>
      </c>
      <c r="T909" s="15">
        <f t="shared" si="91"/>
        <v>42115.249305555553</v>
      </c>
      <c r="U909">
        <f t="shared" si="92"/>
        <v>2015</v>
      </c>
    </row>
    <row r="910" spans="1:22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 t="s">
        <v>8323</v>
      </c>
      <c r="P910" t="s">
        <v>8326</v>
      </c>
      <c r="Q910">
        <f t="shared" si="88"/>
        <v>102</v>
      </c>
      <c r="R910">
        <f t="shared" si="89"/>
        <v>193.62</v>
      </c>
      <c r="S910" s="15">
        <f t="shared" si="90"/>
        <v>42323.70930555556</v>
      </c>
      <c r="T910" s="15">
        <f t="shared" si="91"/>
        <v>42355.207638888889</v>
      </c>
      <c r="U910">
        <f t="shared" si="92"/>
        <v>2015</v>
      </c>
      <c r="V910">
        <f>_xlfn.DAYS(T910,S910)</f>
        <v>32</v>
      </c>
    </row>
    <row r="911" spans="1:22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 t="s">
        <v>8321</v>
      </c>
      <c r="P911" t="s">
        <v>8322</v>
      </c>
      <c r="Q911">
        <f t="shared" si="88"/>
        <v>110</v>
      </c>
      <c r="R911">
        <f t="shared" si="89"/>
        <v>42.87</v>
      </c>
      <c r="S911" s="15">
        <f t="shared" si="90"/>
        <v>40893.551724537036</v>
      </c>
      <c r="T911" s="15">
        <f t="shared" si="91"/>
        <v>40923.551724537036</v>
      </c>
      <c r="U911">
        <f t="shared" si="92"/>
        <v>2011</v>
      </c>
    </row>
    <row r="912" spans="1:22" ht="48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 t="s">
        <v>8323</v>
      </c>
      <c r="P912" t="s">
        <v>8326</v>
      </c>
      <c r="Q912">
        <f t="shared" si="88"/>
        <v>119</v>
      </c>
      <c r="R912">
        <f t="shared" si="89"/>
        <v>66.11</v>
      </c>
      <c r="S912" s="15">
        <f t="shared" si="90"/>
        <v>41920.787534722222</v>
      </c>
      <c r="T912" s="15">
        <f t="shared" si="91"/>
        <v>41941.787534722222</v>
      </c>
      <c r="U912">
        <f t="shared" si="92"/>
        <v>2014</v>
      </c>
      <c r="V912">
        <f>_xlfn.DAYS(T912,S912)</f>
        <v>21</v>
      </c>
    </row>
    <row r="913" spans="1:22" ht="48" hidden="1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 t="s">
        <v>8327</v>
      </c>
      <c r="P913" t="s">
        <v>8331</v>
      </c>
      <c r="Q913">
        <f t="shared" si="88"/>
        <v>143</v>
      </c>
      <c r="R913">
        <f t="shared" si="89"/>
        <v>162.27000000000001</v>
      </c>
      <c r="S913" s="15">
        <f t="shared" si="90"/>
        <v>40983.055949074071</v>
      </c>
      <c r="T913" s="15">
        <f t="shared" si="91"/>
        <v>41040.657638888886</v>
      </c>
      <c r="U913">
        <f t="shared" si="92"/>
        <v>2012</v>
      </c>
    </row>
    <row r="914" spans="1:22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 t="s">
        <v>8323</v>
      </c>
      <c r="P914" t="s">
        <v>8326</v>
      </c>
      <c r="Q914">
        <f t="shared" si="88"/>
        <v>101</v>
      </c>
      <c r="R914">
        <f t="shared" si="89"/>
        <v>46.77</v>
      </c>
      <c r="S914" s="15">
        <f t="shared" si="90"/>
        <v>40883.949317129627</v>
      </c>
      <c r="T914" s="15">
        <f t="shared" si="91"/>
        <v>40939.708333333336</v>
      </c>
      <c r="U914">
        <f t="shared" si="92"/>
        <v>2011</v>
      </c>
      <c r="V914">
        <f>_xlfn.DAYS(T914,S914)</f>
        <v>56</v>
      </c>
    </row>
    <row r="915" spans="1:22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 t="s">
        <v>8327</v>
      </c>
      <c r="P915" t="s">
        <v>8328</v>
      </c>
      <c r="Q915">
        <f t="shared" si="88"/>
        <v>109</v>
      </c>
      <c r="R915">
        <f t="shared" si="89"/>
        <v>68.48</v>
      </c>
      <c r="S915" s="15">
        <f t="shared" si="90"/>
        <v>40850.111064814817</v>
      </c>
      <c r="T915" s="15">
        <f t="shared" si="91"/>
        <v>40890.152731481481</v>
      </c>
      <c r="U915">
        <f t="shared" si="92"/>
        <v>2011</v>
      </c>
    </row>
    <row r="916" spans="1:22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 t="s">
        <v>8321</v>
      </c>
      <c r="P916" t="s">
        <v>8343</v>
      </c>
      <c r="Q916">
        <f t="shared" si="88"/>
        <v>141</v>
      </c>
      <c r="R916">
        <f t="shared" si="89"/>
        <v>90.38</v>
      </c>
      <c r="S916" s="15">
        <f t="shared" si="90"/>
        <v>40753.758425925924</v>
      </c>
      <c r="T916" s="15">
        <f t="shared" si="91"/>
        <v>40761.625</v>
      </c>
      <c r="U916">
        <f t="shared" si="92"/>
        <v>2011</v>
      </c>
    </row>
    <row r="917" spans="1:22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 t="s">
        <v>8323</v>
      </c>
      <c r="P917" t="s">
        <v>8324</v>
      </c>
      <c r="Q917">
        <f t="shared" si="88"/>
        <v>101</v>
      </c>
      <c r="R917">
        <f t="shared" si="89"/>
        <v>234.67</v>
      </c>
      <c r="S917" s="15">
        <f t="shared" si="90"/>
        <v>42170.846446759257</v>
      </c>
      <c r="T917" s="15">
        <f t="shared" si="91"/>
        <v>42230.846446759257</v>
      </c>
      <c r="U917">
        <f t="shared" si="92"/>
        <v>2015</v>
      </c>
    </row>
    <row r="918" spans="1:22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 t="s">
        <v>8327</v>
      </c>
      <c r="P918" t="s">
        <v>8331</v>
      </c>
      <c r="Q918">
        <f t="shared" si="88"/>
        <v>102</v>
      </c>
      <c r="R918">
        <f t="shared" si="89"/>
        <v>107.98</v>
      </c>
      <c r="S918" s="15">
        <f t="shared" si="90"/>
        <v>41950.29483796296</v>
      </c>
      <c r="T918" s="15">
        <f t="shared" si="91"/>
        <v>41990.332638888889</v>
      </c>
      <c r="U918">
        <f t="shared" si="92"/>
        <v>2014</v>
      </c>
    </row>
    <row r="919" spans="1:22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 t="s">
        <v>8323</v>
      </c>
      <c r="P919" t="s">
        <v>8326</v>
      </c>
      <c r="Q919">
        <f t="shared" si="88"/>
        <v>117</v>
      </c>
      <c r="R919">
        <f t="shared" si="89"/>
        <v>81.569999999999993</v>
      </c>
      <c r="S919" s="15">
        <f t="shared" si="90"/>
        <v>42167.023206018523</v>
      </c>
      <c r="T919" s="15">
        <f t="shared" si="91"/>
        <v>42196.165972222225</v>
      </c>
      <c r="U919">
        <f t="shared" si="92"/>
        <v>2015</v>
      </c>
      <c r="V919">
        <f>_xlfn.DAYS(T919,S919)</f>
        <v>29</v>
      </c>
    </row>
    <row r="920" spans="1:22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 t="s">
        <v>8308</v>
      </c>
      <c r="P920" t="s">
        <v>8309</v>
      </c>
      <c r="Q920">
        <f t="shared" si="88"/>
        <v>506</v>
      </c>
      <c r="R920">
        <f t="shared" si="89"/>
        <v>36.33</v>
      </c>
      <c r="S920" s="15">
        <f t="shared" si="90"/>
        <v>42661.176817129628</v>
      </c>
      <c r="T920" s="15">
        <f t="shared" si="91"/>
        <v>42715.207638888889</v>
      </c>
      <c r="U920">
        <f t="shared" si="92"/>
        <v>2016</v>
      </c>
    </row>
    <row r="921" spans="1:22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 t="s">
        <v>8311</v>
      </c>
      <c r="P921" t="s">
        <v>8333</v>
      </c>
      <c r="Q921">
        <f t="shared" si="88"/>
        <v>100</v>
      </c>
      <c r="R921">
        <f t="shared" si="89"/>
        <v>127.33</v>
      </c>
      <c r="S921" s="15">
        <f t="shared" si="90"/>
        <v>41988.548831018517</v>
      </c>
      <c r="T921" s="15">
        <f t="shared" si="91"/>
        <v>42019.454166666663</v>
      </c>
      <c r="U921">
        <f t="shared" si="92"/>
        <v>2014</v>
      </c>
    </row>
    <row r="922" spans="1:22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 t="s">
        <v>8327</v>
      </c>
      <c r="P922" t="s">
        <v>8329</v>
      </c>
      <c r="Q922">
        <f t="shared" si="88"/>
        <v>100</v>
      </c>
      <c r="R922">
        <f t="shared" si="89"/>
        <v>57.38</v>
      </c>
      <c r="S922" s="15">
        <f t="shared" si="90"/>
        <v>42426.407592592594</v>
      </c>
      <c r="T922" s="15">
        <f t="shared" si="91"/>
        <v>42460.365925925929</v>
      </c>
      <c r="U922">
        <f t="shared" si="92"/>
        <v>2016</v>
      </c>
    </row>
    <row r="923" spans="1:22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 t="s">
        <v>8321</v>
      </c>
      <c r="P923" t="s">
        <v>8339</v>
      </c>
      <c r="Q923">
        <f t="shared" si="88"/>
        <v>14</v>
      </c>
      <c r="R923">
        <f t="shared" si="89"/>
        <v>102.38</v>
      </c>
      <c r="S923" s="15">
        <f t="shared" si="90"/>
        <v>42552.653993055559</v>
      </c>
      <c r="T923" s="15">
        <f t="shared" si="91"/>
        <v>42597.291666666672</v>
      </c>
      <c r="U923">
        <f t="shared" si="92"/>
        <v>2016</v>
      </c>
    </row>
    <row r="924" spans="1:22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 t="s">
        <v>8308</v>
      </c>
      <c r="P924" t="s">
        <v>8310</v>
      </c>
      <c r="Q924">
        <f t="shared" si="88"/>
        <v>35</v>
      </c>
      <c r="R924">
        <f t="shared" si="89"/>
        <v>153.88999999999999</v>
      </c>
      <c r="S924" s="15">
        <f t="shared" si="90"/>
        <v>41856.865717592591</v>
      </c>
      <c r="T924" s="15">
        <f t="shared" si="91"/>
        <v>41886.290972222225</v>
      </c>
      <c r="U924">
        <f t="shared" si="92"/>
        <v>2014</v>
      </c>
    </row>
    <row r="925" spans="1:22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 t="s">
        <v>8321</v>
      </c>
      <c r="P925" t="s">
        <v>8343</v>
      </c>
      <c r="Q925">
        <f t="shared" si="88"/>
        <v>115</v>
      </c>
      <c r="R925">
        <f t="shared" si="89"/>
        <v>123.29</v>
      </c>
      <c r="S925" s="15">
        <f t="shared" si="90"/>
        <v>41402.752222222225</v>
      </c>
      <c r="T925" s="15">
        <f t="shared" si="91"/>
        <v>41427.752222222225</v>
      </c>
      <c r="U925">
        <f t="shared" si="92"/>
        <v>2013</v>
      </c>
    </row>
    <row r="926" spans="1:22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 t="s">
        <v>8327</v>
      </c>
      <c r="P926" t="s">
        <v>8329</v>
      </c>
      <c r="Q926">
        <f t="shared" si="88"/>
        <v>114</v>
      </c>
      <c r="R926">
        <f t="shared" si="89"/>
        <v>55.8</v>
      </c>
      <c r="S926" s="15">
        <f t="shared" si="90"/>
        <v>41548.747418981482</v>
      </c>
      <c r="T926" s="15">
        <f t="shared" si="91"/>
        <v>41582.041666666664</v>
      </c>
      <c r="U926">
        <f t="shared" si="92"/>
        <v>2013</v>
      </c>
    </row>
    <row r="927" spans="1:22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 t="s">
        <v>8327</v>
      </c>
      <c r="P927" t="s">
        <v>8331</v>
      </c>
      <c r="Q927">
        <f t="shared" si="88"/>
        <v>171</v>
      </c>
      <c r="R927">
        <f t="shared" si="89"/>
        <v>62.87</v>
      </c>
      <c r="S927" s="15">
        <f t="shared" si="90"/>
        <v>42720.066192129627</v>
      </c>
      <c r="T927" s="15">
        <f t="shared" si="91"/>
        <v>42750.066192129627</v>
      </c>
      <c r="U927">
        <f t="shared" si="92"/>
        <v>2016</v>
      </c>
    </row>
    <row r="928" spans="1:22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 t="s">
        <v>8327</v>
      </c>
      <c r="P928" t="s">
        <v>8329</v>
      </c>
      <c r="Q928">
        <f t="shared" si="88"/>
        <v>342</v>
      </c>
      <c r="R928">
        <f t="shared" si="89"/>
        <v>43.03</v>
      </c>
      <c r="S928" s="15">
        <f t="shared" si="90"/>
        <v>42611.483206018514</v>
      </c>
      <c r="T928" s="15">
        <f t="shared" si="91"/>
        <v>42625.483206018514</v>
      </c>
      <c r="U928">
        <f t="shared" si="92"/>
        <v>2016</v>
      </c>
    </row>
    <row r="929" spans="1:22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 t="s">
        <v>8323</v>
      </c>
      <c r="P929" t="s">
        <v>8335</v>
      </c>
      <c r="Q929">
        <f t="shared" si="88"/>
        <v>12</v>
      </c>
      <c r="R929">
        <f t="shared" si="89"/>
        <v>356.84</v>
      </c>
      <c r="S929" s="15">
        <f t="shared" si="90"/>
        <v>42118.346435185187</v>
      </c>
      <c r="T929" s="15">
        <f t="shared" si="91"/>
        <v>42148.346435185187</v>
      </c>
      <c r="U929">
        <f t="shared" si="92"/>
        <v>2015</v>
      </c>
    </row>
    <row r="930" spans="1:22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 t="s">
        <v>8313</v>
      </c>
      <c r="P930" t="s">
        <v>8314</v>
      </c>
      <c r="Q930">
        <f t="shared" si="88"/>
        <v>68</v>
      </c>
      <c r="R930">
        <f t="shared" si="89"/>
        <v>48.25</v>
      </c>
      <c r="S930" s="15">
        <f t="shared" si="90"/>
        <v>42689.56931712963</v>
      </c>
      <c r="T930" s="15">
        <f t="shared" si="91"/>
        <v>42719.56931712963</v>
      </c>
      <c r="U930">
        <f t="shared" si="92"/>
        <v>2016</v>
      </c>
    </row>
    <row r="931" spans="1:22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 t="s">
        <v>8327</v>
      </c>
      <c r="P931" t="s">
        <v>8331</v>
      </c>
      <c r="Q931">
        <f t="shared" si="88"/>
        <v>135</v>
      </c>
      <c r="R931">
        <f t="shared" si="89"/>
        <v>60.18</v>
      </c>
      <c r="S931" s="15">
        <f t="shared" si="90"/>
        <v>42634.614780092597</v>
      </c>
      <c r="T931" s="15">
        <f t="shared" si="91"/>
        <v>42660.676388888889</v>
      </c>
      <c r="U931">
        <f t="shared" si="92"/>
        <v>2016</v>
      </c>
    </row>
    <row r="932" spans="1:22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 t="s">
        <v>8321</v>
      </c>
      <c r="P932" t="s">
        <v>8322</v>
      </c>
      <c r="Q932">
        <f t="shared" si="88"/>
        <v>134</v>
      </c>
      <c r="R932">
        <f t="shared" si="89"/>
        <v>108.15</v>
      </c>
      <c r="S932" s="15">
        <f t="shared" si="90"/>
        <v>40430.604328703703</v>
      </c>
      <c r="T932" s="15">
        <f t="shared" si="91"/>
        <v>40467.152083333334</v>
      </c>
      <c r="U932">
        <f t="shared" si="92"/>
        <v>2010</v>
      </c>
    </row>
    <row r="933" spans="1:22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 t="s">
        <v>8327</v>
      </c>
      <c r="P933" t="s">
        <v>8338</v>
      </c>
      <c r="Q933">
        <f t="shared" si="88"/>
        <v>112</v>
      </c>
      <c r="R933">
        <f t="shared" si="89"/>
        <v>159.52000000000001</v>
      </c>
      <c r="S933" s="15">
        <f t="shared" si="90"/>
        <v>42416.407129629632</v>
      </c>
      <c r="T933" s="15">
        <f t="shared" si="91"/>
        <v>42476.249305555553</v>
      </c>
      <c r="U933">
        <f t="shared" si="92"/>
        <v>2016</v>
      </c>
    </row>
    <row r="934" spans="1:22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 t="s">
        <v>8321</v>
      </c>
      <c r="P934" t="s">
        <v>8339</v>
      </c>
      <c r="Q934">
        <f t="shared" si="88"/>
        <v>39</v>
      </c>
      <c r="R934">
        <f t="shared" si="89"/>
        <v>393.59</v>
      </c>
      <c r="S934" s="15">
        <f t="shared" si="90"/>
        <v>42024.888692129629</v>
      </c>
      <c r="T934" s="15">
        <f t="shared" si="91"/>
        <v>42054.888692129629</v>
      </c>
      <c r="U934">
        <f t="shared" si="92"/>
        <v>2015</v>
      </c>
    </row>
    <row r="935" spans="1:22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 t="s">
        <v>8323</v>
      </c>
      <c r="P935" t="s">
        <v>8324</v>
      </c>
      <c r="Q935">
        <f t="shared" si="88"/>
        <v>67</v>
      </c>
      <c r="R935">
        <f t="shared" si="89"/>
        <v>99.76</v>
      </c>
      <c r="S935" s="15">
        <f t="shared" si="90"/>
        <v>42248.535787037035</v>
      </c>
      <c r="T935" s="15">
        <f t="shared" si="91"/>
        <v>42277.75</v>
      </c>
      <c r="U935">
        <f t="shared" si="92"/>
        <v>2015</v>
      </c>
    </row>
    <row r="936" spans="1:22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 t="s">
        <v>8327</v>
      </c>
      <c r="P936" t="s">
        <v>8328</v>
      </c>
      <c r="Q936">
        <f t="shared" si="88"/>
        <v>134</v>
      </c>
      <c r="R936">
        <f t="shared" si="89"/>
        <v>31.66</v>
      </c>
      <c r="S936" s="15">
        <f t="shared" si="90"/>
        <v>41416.146944444445</v>
      </c>
      <c r="T936" s="15">
        <f t="shared" si="91"/>
        <v>41446.146944444445</v>
      </c>
      <c r="U936">
        <f t="shared" si="92"/>
        <v>2013</v>
      </c>
    </row>
    <row r="937" spans="1:22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 t="s">
        <v>8308</v>
      </c>
      <c r="P937" t="s">
        <v>8310</v>
      </c>
      <c r="Q937">
        <f t="shared" si="88"/>
        <v>13</v>
      </c>
      <c r="R937">
        <f t="shared" si="89"/>
        <v>69.41</v>
      </c>
      <c r="S937" s="15">
        <f t="shared" si="90"/>
        <v>42444.583912037036</v>
      </c>
      <c r="T937" s="15">
        <f t="shared" si="91"/>
        <v>42478.583333333328</v>
      </c>
      <c r="U937">
        <f t="shared" si="92"/>
        <v>2016</v>
      </c>
    </row>
    <row r="938" spans="1:22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 t="s">
        <v>8323</v>
      </c>
      <c r="P938" t="s">
        <v>8335</v>
      </c>
      <c r="Q938">
        <f t="shared" si="88"/>
        <v>111</v>
      </c>
      <c r="R938">
        <f t="shared" si="89"/>
        <v>93.77</v>
      </c>
      <c r="S938" s="15">
        <f t="shared" si="90"/>
        <v>42487.037905092591</v>
      </c>
      <c r="T938" s="15">
        <f t="shared" si="91"/>
        <v>42517.037905092591</v>
      </c>
      <c r="U938">
        <f t="shared" si="92"/>
        <v>2016</v>
      </c>
    </row>
    <row r="939" spans="1:22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 t="s">
        <v>8321</v>
      </c>
      <c r="P939" t="s">
        <v>8322</v>
      </c>
      <c r="Q939">
        <f t="shared" si="88"/>
        <v>123</v>
      </c>
      <c r="R939">
        <f t="shared" si="89"/>
        <v>114.59</v>
      </c>
      <c r="S939" s="15">
        <f t="shared" si="90"/>
        <v>42697.32136574074</v>
      </c>
      <c r="T939" s="15">
        <f t="shared" si="91"/>
        <v>42725.332638888889</v>
      </c>
      <c r="U939">
        <f t="shared" si="92"/>
        <v>2016</v>
      </c>
    </row>
    <row r="940" spans="1:22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 t="s">
        <v>8313</v>
      </c>
      <c r="P940" t="s">
        <v>8314</v>
      </c>
      <c r="Q940">
        <f t="shared" si="88"/>
        <v>102</v>
      </c>
      <c r="R940">
        <f t="shared" si="89"/>
        <v>61.53</v>
      </c>
      <c r="S940" s="15">
        <f t="shared" si="90"/>
        <v>42731.755787037036</v>
      </c>
      <c r="T940" s="15">
        <f t="shared" si="91"/>
        <v>42766.755787037036</v>
      </c>
      <c r="U940">
        <f t="shared" si="92"/>
        <v>2016</v>
      </c>
    </row>
    <row r="941" spans="1:22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 t="s">
        <v>8323</v>
      </c>
      <c r="P941" t="s">
        <v>8324</v>
      </c>
      <c r="Q941">
        <f t="shared" si="88"/>
        <v>25</v>
      </c>
      <c r="R941">
        <f t="shared" si="89"/>
        <v>58.18</v>
      </c>
      <c r="S941" s="15">
        <f t="shared" si="90"/>
        <v>41844.125115740739</v>
      </c>
      <c r="T941" s="15">
        <f t="shared" si="91"/>
        <v>41879.125115740739</v>
      </c>
      <c r="U941">
        <f t="shared" si="92"/>
        <v>2014</v>
      </c>
    </row>
    <row r="942" spans="1:22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 t="s">
        <v>8321</v>
      </c>
      <c r="P942" t="s">
        <v>8322</v>
      </c>
      <c r="Q942">
        <f t="shared" si="88"/>
        <v>121</v>
      </c>
      <c r="R942">
        <f t="shared" si="89"/>
        <v>83.95</v>
      </c>
      <c r="S942" s="15">
        <f t="shared" si="90"/>
        <v>39950.163344907407</v>
      </c>
      <c r="T942" s="15">
        <f t="shared" si="91"/>
        <v>40035.80972222222</v>
      </c>
      <c r="U942">
        <f t="shared" si="92"/>
        <v>2009</v>
      </c>
    </row>
    <row r="943" spans="1:22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 t="s">
        <v>8323</v>
      </c>
      <c r="P943" t="s">
        <v>8326</v>
      </c>
      <c r="Q943">
        <f t="shared" si="88"/>
        <v>114</v>
      </c>
      <c r="R943">
        <f t="shared" si="89"/>
        <v>105.21</v>
      </c>
      <c r="S943" s="15">
        <f t="shared" si="90"/>
        <v>42431.102534722217</v>
      </c>
      <c r="T943" s="15">
        <f t="shared" si="91"/>
        <v>42461.06086805556</v>
      </c>
      <c r="U943">
        <f t="shared" si="92"/>
        <v>2016</v>
      </c>
      <c r="V943">
        <f>_xlfn.DAYS(T943,S943)</f>
        <v>30</v>
      </c>
    </row>
    <row r="944" spans="1:22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 t="s">
        <v>8308</v>
      </c>
      <c r="P944" t="s">
        <v>8310</v>
      </c>
      <c r="Q944">
        <f t="shared" si="88"/>
        <v>13</v>
      </c>
      <c r="R944">
        <f t="shared" si="89"/>
        <v>161.22</v>
      </c>
      <c r="S944" s="15">
        <f t="shared" si="90"/>
        <v>41773.294560185182</v>
      </c>
      <c r="T944" s="15">
        <f t="shared" si="91"/>
        <v>41813.294560185182</v>
      </c>
      <c r="U944">
        <f t="shared" si="92"/>
        <v>2014</v>
      </c>
    </row>
    <row r="945" spans="1:22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 t="s">
        <v>8327</v>
      </c>
      <c r="P945" t="s">
        <v>8341</v>
      </c>
      <c r="Q945">
        <f t="shared" si="88"/>
        <v>120</v>
      </c>
      <c r="R945">
        <f t="shared" si="89"/>
        <v>49.19</v>
      </c>
      <c r="S945" s="15">
        <f t="shared" si="90"/>
        <v>40973.773182870369</v>
      </c>
      <c r="T945" s="15">
        <f t="shared" si="91"/>
        <v>41003.731516203705</v>
      </c>
      <c r="U945">
        <f t="shared" si="92"/>
        <v>2012</v>
      </c>
    </row>
    <row r="946" spans="1:22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 t="s">
        <v>8308</v>
      </c>
      <c r="P946" t="s">
        <v>8310</v>
      </c>
      <c r="Q946">
        <f t="shared" si="88"/>
        <v>13</v>
      </c>
      <c r="R946">
        <f t="shared" si="89"/>
        <v>65</v>
      </c>
      <c r="S946" s="15">
        <f t="shared" si="90"/>
        <v>42510.604699074072</v>
      </c>
      <c r="T946" s="15">
        <f t="shared" si="91"/>
        <v>42540.604699074072</v>
      </c>
      <c r="U946">
        <f t="shared" si="92"/>
        <v>2016</v>
      </c>
    </row>
    <row r="947" spans="1:22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 t="s">
        <v>8327</v>
      </c>
      <c r="P947" t="s">
        <v>8341</v>
      </c>
      <c r="Q947">
        <f t="shared" si="88"/>
        <v>101</v>
      </c>
      <c r="R947">
        <f t="shared" si="89"/>
        <v>43.7</v>
      </c>
      <c r="S947" s="15">
        <f t="shared" si="90"/>
        <v>42228.634328703702</v>
      </c>
      <c r="T947" s="15">
        <f t="shared" si="91"/>
        <v>42285.165972222225</v>
      </c>
      <c r="U947">
        <f t="shared" si="92"/>
        <v>2015</v>
      </c>
    </row>
    <row r="948" spans="1:22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 t="s">
        <v>8321</v>
      </c>
      <c r="P948" t="s">
        <v>8339</v>
      </c>
      <c r="Q948">
        <f t="shared" si="88"/>
        <v>12</v>
      </c>
      <c r="R948">
        <f t="shared" si="89"/>
        <v>38.479999999999997</v>
      </c>
      <c r="S948" s="15">
        <f t="shared" si="90"/>
        <v>41703.721979166665</v>
      </c>
      <c r="T948" s="15">
        <f t="shared" si="91"/>
        <v>41748.680312500001</v>
      </c>
      <c r="U948">
        <f t="shared" si="92"/>
        <v>2014</v>
      </c>
    </row>
    <row r="949" spans="1:22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 t="s">
        <v>8323</v>
      </c>
      <c r="P949" t="s">
        <v>8324</v>
      </c>
      <c r="Q949">
        <f t="shared" si="88"/>
        <v>109</v>
      </c>
      <c r="R949">
        <f t="shared" si="89"/>
        <v>94.64</v>
      </c>
      <c r="S949" s="15">
        <f t="shared" si="90"/>
        <v>42418.031180555554</v>
      </c>
      <c r="T949" s="15">
        <f t="shared" si="91"/>
        <v>42477.989513888882</v>
      </c>
      <c r="U949">
        <f t="shared" si="92"/>
        <v>2016</v>
      </c>
    </row>
    <row r="950" spans="1:22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 t="s">
        <v>8313</v>
      </c>
      <c r="P950" t="s">
        <v>8314</v>
      </c>
      <c r="Q950">
        <f t="shared" si="88"/>
        <v>118</v>
      </c>
      <c r="R950">
        <f t="shared" si="89"/>
        <v>93.07</v>
      </c>
      <c r="S950" s="15">
        <f t="shared" si="90"/>
        <v>42026.605057870373</v>
      </c>
      <c r="T950" s="15">
        <f t="shared" si="91"/>
        <v>42071.563391203701</v>
      </c>
      <c r="U950">
        <f t="shared" si="92"/>
        <v>2015</v>
      </c>
    </row>
    <row r="951" spans="1:22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 t="s">
        <v>8308</v>
      </c>
      <c r="P951" t="s">
        <v>8310</v>
      </c>
      <c r="Q951">
        <f t="shared" si="88"/>
        <v>43</v>
      </c>
      <c r="R951">
        <f t="shared" si="89"/>
        <v>89.19</v>
      </c>
      <c r="S951" s="15">
        <f t="shared" si="90"/>
        <v>42194.833784722221</v>
      </c>
      <c r="T951" s="15">
        <f t="shared" si="91"/>
        <v>42236.833784722221</v>
      </c>
      <c r="U951">
        <f t="shared" si="92"/>
        <v>2015</v>
      </c>
    </row>
    <row r="952" spans="1:22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 t="s">
        <v>8327</v>
      </c>
      <c r="P952" t="s">
        <v>8328</v>
      </c>
      <c r="Q952">
        <f t="shared" si="88"/>
        <v>102</v>
      </c>
      <c r="R952">
        <f t="shared" si="89"/>
        <v>35.549999999999997</v>
      </c>
      <c r="S952" s="15">
        <f t="shared" si="90"/>
        <v>41680.583402777782</v>
      </c>
      <c r="T952" s="15">
        <f t="shared" si="91"/>
        <v>41702.875</v>
      </c>
      <c r="U952">
        <f t="shared" si="92"/>
        <v>2014</v>
      </c>
    </row>
    <row r="953" spans="1:22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 t="s">
        <v>8323</v>
      </c>
      <c r="P953" t="s">
        <v>8326</v>
      </c>
      <c r="Q953">
        <f t="shared" si="88"/>
        <v>100</v>
      </c>
      <c r="R953">
        <f t="shared" si="89"/>
        <v>209.84</v>
      </c>
      <c r="S953" s="15">
        <f t="shared" si="90"/>
        <v>42253.928530092591</v>
      </c>
      <c r="T953" s="15">
        <f t="shared" si="91"/>
        <v>42283.928530092591</v>
      </c>
      <c r="U953">
        <f t="shared" si="92"/>
        <v>2015</v>
      </c>
      <c r="V953">
        <f>_xlfn.DAYS(T953,S953)</f>
        <v>30</v>
      </c>
    </row>
    <row r="954" spans="1:22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 t="s">
        <v>8327</v>
      </c>
      <c r="P954" t="s">
        <v>8329</v>
      </c>
      <c r="Q954">
        <f t="shared" si="88"/>
        <v>130</v>
      </c>
      <c r="R954">
        <f t="shared" si="89"/>
        <v>39.159999999999997</v>
      </c>
      <c r="S954" s="15">
        <f t="shared" si="90"/>
        <v>42555.166712962964</v>
      </c>
      <c r="T954" s="15">
        <f t="shared" si="91"/>
        <v>42587.165972222225</v>
      </c>
      <c r="U954">
        <f t="shared" si="92"/>
        <v>2016</v>
      </c>
    </row>
    <row r="955" spans="1:22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 t="s">
        <v>8327</v>
      </c>
      <c r="P955" t="s">
        <v>8341</v>
      </c>
      <c r="Q955">
        <f t="shared" si="88"/>
        <v>100</v>
      </c>
      <c r="R955">
        <f t="shared" si="89"/>
        <v>135.41999999999999</v>
      </c>
      <c r="S955" s="15">
        <f t="shared" si="90"/>
        <v>42081.864641203705</v>
      </c>
      <c r="T955" s="15">
        <f t="shared" si="91"/>
        <v>42114.201388888891</v>
      </c>
      <c r="U955">
        <f t="shared" si="92"/>
        <v>2015</v>
      </c>
    </row>
    <row r="956" spans="1:22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 t="s">
        <v>8321</v>
      </c>
      <c r="P956" t="s">
        <v>8322</v>
      </c>
      <c r="Q956">
        <f t="shared" si="88"/>
        <v>108</v>
      </c>
      <c r="R956">
        <f t="shared" si="89"/>
        <v>72.87</v>
      </c>
      <c r="S956" s="15">
        <f t="shared" si="90"/>
        <v>42093.760046296295</v>
      </c>
      <c r="T956" s="15">
        <f t="shared" si="91"/>
        <v>42123.760046296295</v>
      </c>
      <c r="U956">
        <f t="shared" si="92"/>
        <v>2015</v>
      </c>
    </row>
    <row r="957" spans="1:22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 t="s">
        <v>8327</v>
      </c>
      <c r="P957" t="s">
        <v>8331</v>
      </c>
      <c r="Q957">
        <f t="shared" si="88"/>
        <v>107</v>
      </c>
      <c r="R957">
        <f t="shared" si="89"/>
        <v>88.19</v>
      </c>
      <c r="S957" s="15">
        <f t="shared" si="90"/>
        <v>42018.99863425926</v>
      </c>
      <c r="T957" s="15">
        <f t="shared" si="91"/>
        <v>42048.99863425926</v>
      </c>
      <c r="U957">
        <f t="shared" si="92"/>
        <v>2015</v>
      </c>
    </row>
    <row r="958" spans="1:22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 t="s">
        <v>8327</v>
      </c>
      <c r="P958" t="s">
        <v>8328</v>
      </c>
      <c r="Q958">
        <f t="shared" si="88"/>
        <v>107</v>
      </c>
      <c r="R958">
        <f t="shared" si="89"/>
        <v>59.82</v>
      </c>
      <c r="S958" s="15">
        <f t="shared" si="90"/>
        <v>41307.987696759257</v>
      </c>
      <c r="T958" s="15">
        <f t="shared" si="91"/>
        <v>41342.987696759257</v>
      </c>
      <c r="U958">
        <f t="shared" si="92"/>
        <v>2013</v>
      </c>
    </row>
    <row r="959" spans="1:22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 t="s">
        <v>8321</v>
      </c>
      <c r="P959" t="s">
        <v>8343</v>
      </c>
      <c r="Q959">
        <f t="shared" si="88"/>
        <v>106</v>
      </c>
      <c r="R959">
        <f t="shared" si="89"/>
        <v>375.76</v>
      </c>
      <c r="S959" s="15">
        <f t="shared" si="90"/>
        <v>42291.556076388893</v>
      </c>
      <c r="T959" s="15">
        <f t="shared" si="91"/>
        <v>42365.59774305555</v>
      </c>
      <c r="U959">
        <f t="shared" si="92"/>
        <v>2015</v>
      </c>
    </row>
    <row r="960" spans="1:22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 t="s">
        <v>8308</v>
      </c>
      <c r="P960" t="s">
        <v>8315</v>
      </c>
      <c r="Q960">
        <f t="shared" si="88"/>
        <v>128</v>
      </c>
      <c r="R960">
        <f t="shared" si="89"/>
        <v>63.87</v>
      </c>
      <c r="S960" s="15">
        <f t="shared" si="90"/>
        <v>42108.538449074069</v>
      </c>
      <c r="T960" s="15">
        <f t="shared" si="91"/>
        <v>42138.538449074069</v>
      </c>
      <c r="U960">
        <f t="shared" si="92"/>
        <v>2015</v>
      </c>
    </row>
    <row r="961" spans="1:22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 t="s">
        <v>8316</v>
      </c>
      <c r="P961" t="s">
        <v>8334</v>
      </c>
      <c r="Q961">
        <f t="shared" si="88"/>
        <v>14</v>
      </c>
      <c r="R961">
        <f t="shared" si="89"/>
        <v>43.42</v>
      </c>
      <c r="S961" s="15">
        <f t="shared" si="90"/>
        <v>41723.799386574072</v>
      </c>
      <c r="T961" s="15">
        <f t="shared" si="91"/>
        <v>41753.799386574072</v>
      </c>
      <c r="U961">
        <f t="shared" si="92"/>
        <v>2014</v>
      </c>
    </row>
    <row r="962" spans="1:22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 t="s">
        <v>8311</v>
      </c>
      <c r="P962" t="s">
        <v>8349</v>
      </c>
      <c r="Q962">
        <f t="shared" si="88"/>
        <v>21</v>
      </c>
      <c r="R962">
        <f t="shared" si="89"/>
        <v>108.05</v>
      </c>
      <c r="S962" s="15">
        <f t="shared" si="90"/>
        <v>42549.916712962964</v>
      </c>
      <c r="T962" s="15">
        <f t="shared" si="91"/>
        <v>42578.916666666672</v>
      </c>
      <c r="U962">
        <f t="shared" si="92"/>
        <v>2016</v>
      </c>
    </row>
    <row r="963" spans="1:22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 t="s">
        <v>8327</v>
      </c>
      <c r="P963" t="s">
        <v>8331</v>
      </c>
      <c r="Q963">
        <f t="shared" ref="Q963:Q1026" si="93">ROUND(E963/D963*100,0)</f>
        <v>106</v>
      </c>
      <c r="R963">
        <f t="shared" ref="R963:R1026" si="94">IFERROR(ROUND(E963/L963,2),0)</f>
        <v>108.02</v>
      </c>
      <c r="S963" s="15">
        <f t="shared" ref="S963:S1026" si="95">(((J963/60)/60)/24)+DATE(1970,1,1)</f>
        <v>40585.796817129631</v>
      </c>
      <c r="T963" s="15">
        <f t="shared" ref="T963:T1026" si="96">(((I963/60)/60)/24)+DATE(1970,1,1)</f>
        <v>40614.166666666664</v>
      </c>
      <c r="U963">
        <f t="shared" si="92"/>
        <v>2011</v>
      </c>
    </row>
    <row r="964" spans="1:22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 t="s">
        <v>8313</v>
      </c>
      <c r="P964" t="s">
        <v>8314</v>
      </c>
      <c r="Q964">
        <f t="shared" si="93"/>
        <v>106</v>
      </c>
      <c r="R964">
        <f t="shared" si="94"/>
        <v>138.26</v>
      </c>
      <c r="S964" s="15">
        <f t="shared" si="95"/>
        <v>42761.846122685187</v>
      </c>
      <c r="T964" s="15">
        <f t="shared" si="96"/>
        <v>42791.846122685187</v>
      </c>
      <c r="U964">
        <f t="shared" si="92"/>
        <v>2017</v>
      </c>
    </row>
    <row r="965" spans="1:22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 t="s">
        <v>8323</v>
      </c>
      <c r="P965" t="s">
        <v>8326</v>
      </c>
      <c r="Q965">
        <f t="shared" si="93"/>
        <v>106</v>
      </c>
      <c r="R965">
        <f t="shared" si="94"/>
        <v>69.89</v>
      </c>
      <c r="S965" s="15">
        <f t="shared" si="95"/>
        <v>41808.669571759259</v>
      </c>
      <c r="T965" s="15">
        <f t="shared" si="96"/>
        <v>41838.669571759259</v>
      </c>
      <c r="U965">
        <f t="shared" si="92"/>
        <v>2014</v>
      </c>
      <c r="V965">
        <f>_xlfn.DAYS(T965,S965)</f>
        <v>30</v>
      </c>
    </row>
    <row r="966" spans="1:22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 t="s">
        <v>8321</v>
      </c>
      <c r="P966" t="s">
        <v>8322</v>
      </c>
      <c r="Q966">
        <f t="shared" si="93"/>
        <v>126</v>
      </c>
      <c r="R966">
        <f t="shared" si="94"/>
        <v>88.85</v>
      </c>
      <c r="S966" s="15">
        <f t="shared" si="95"/>
        <v>42549.076157407413</v>
      </c>
      <c r="T966" s="15">
        <f t="shared" si="96"/>
        <v>42579.076157407413</v>
      </c>
      <c r="U966">
        <f t="shared" si="92"/>
        <v>2016</v>
      </c>
    </row>
    <row r="967" spans="1:22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 t="s">
        <v>8323</v>
      </c>
      <c r="P967" t="s">
        <v>8326</v>
      </c>
      <c r="Q967">
        <f t="shared" si="93"/>
        <v>42</v>
      </c>
      <c r="R967">
        <f t="shared" si="94"/>
        <v>105.03</v>
      </c>
      <c r="S967" s="15">
        <f t="shared" si="95"/>
        <v>42618.827013888891</v>
      </c>
      <c r="T967" s="15">
        <f t="shared" si="96"/>
        <v>42648.827013888891</v>
      </c>
      <c r="U967">
        <f t="shared" si="92"/>
        <v>2016</v>
      </c>
      <c r="V967">
        <f>_xlfn.DAYS(T967,S967)</f>
        <v>30</v>
      </c>
    </row>
    <row r="968" spans="1:22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 t="s">
        <v>8327</v>
      </c>
      <c r="P968" t="s">
        <v>8331</v>
      </c>
      <c r="Q968">
        <f t="shared" si="93"/>
        <v>126</v>
      </c>
      <c r="R968">
        <f t="shared" si="94"/>
        <v>88.75</v>
      </c>
      <c r="S968" s="15">
        <f t="shared" si="95"/>
        <v>42096.633206018523</v>
      </c>
      <c r="T968" s="15">
        <f t="shared" si="96"/>
        <v>42126.633206018523</v>
      </c>
      <c r="U968">
        <f t="shared" si="92"/>
        <v>2015</v>
      </c>
    </row>
    <row r="969" spans="1:22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 t="s">
        <v>8311</v>
      </c>
      <c r="P969" t="s">
        <v>8333</v>
      </c>
      <c r="Q969">
        <f t="shared" si="93"/>
        <v>126</v>
      </c>
      <c r="R969">
        <f t="shared" si="94"/>
        <v>88.73</v>
      </c>
      <c r="S969" s="15">
        <f t="shared" si="95"/>
        <v>40879.795682870368</v>
      </c>
      <c r="T969" s="15">
        <f t="shared" si="96"/>
        <v>40930.25</v>
      </c>
      <c r="U969">
        <f t="shared" si="92"/>
        <v>2011</v>
      </c>
    </row>
    <row r="970" spans="1:22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 t="s">
        <v>8323</v>
      </c>
      <c r="P970" t="s">
        <v>8326</v>
      </c>
      <c r="Q970">
        <f t="shared" si="93"/>
        <v>126</v>
      </c>
      <c r="R970">
        <f t="shared" si="94"/>
        <v>67.739999999999995</v>
      </c>
      <c r="S970" s="15">
        <f t="shared" si="95"/>
        <v>42154.873124999998</v>
      </c>
      <c r="T970" s="15">
        <f t="shared" si="96"/>
        <v>42184.873124999998</v>
      </c>
      <c r="U970">
        <f t="shared" ref="U970:U1033" si="97">YEAR(S970)</f>
        <v>2015</v>
      </c>
      <c r="V970">
        <f>_xlfn.DAYS(T970,S970)</f>
        <v>30</v>
      </c>
    </row>
    <row r="971" spans="1:22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 t="s">
        <v>8323</v>
      </c>
      <c r="P971" t="s">
        <v>8324</v>
      </c>
      <c r="Q971">
        <f t="shared" si="93"/>
        <v>39</v>
      </c>
      <c r="R971">
        <f t="shared" si="94"/>
        <v>69.53</v>
      </c>
      <c r="S971" s="15">
        <f t="shared" si="95"/>
        <v>42555.340486111112</v>
      </c>
      <c r="T971" s="15">
        <f t="shared" si="96"/>
        <v>42605.340486111112</v>
      </c>
      <c r="U971">
        <f t="shared" si="97"/>
        <v>2016</v>
      </c>
    </row>
    <row r="972" spans="1:22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 t="s">
        <v>8327</v>
      </c>
      <c r="P972" t="s">
        <v>8341</v>
      </c>
      <c r="Q972">
        <f t="shared" si="93"/>
        <v>104</v>
      </c>
      <c r="R972">
        <f t="shared" si="94"/>
        <v>82.33</v>
      </c>
      <c r="S972" s="15">
        <f t="shared" si="95"/>
        <v>40948.080729166664</v>
      </c>
      <c r="T972" s="15">
        <f t="shared" si="96"/>
        <v>40993.0390625</v>
      </c>
      <c r="U972">
        <f t="shared" si="97"/>
        <v>2012</v>
      </c>
    </row>
    <row r="973" spans="1:22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 t="s">
        <v>8321</v>
      </c>
      <c r="P973" t="s">
        <v>8322</v>
      </c>
      <c r="Q973">
        <f t="shared" si="93"/>
        <v>156</v>
      </c>
      <c r="R973">
        <f t="shared" si="94"/>
        <v>55.22</v>
      </c>
      <c r="S973" s="15">
        <f t="shared" si="95"/>
        <v>40969.912372685183</v>
      </c>
      <c r="T973" s="15">
        <f t="shared" si="96"/>
        <v>41004.290972222225</v>
      </c>
      <c r="U973">
        <f t="shared" si="97"/>
        <v>2012</v>
      </c>
    </row>
    <row r="974" spans="1:22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 t="s">
        <v>8327</v>
      </c>
      <c r="P974" t="s">
        <v>8338</v>
      </c>
      <c r="Q974">
        <f t="shared" si="93"/>
        <v>125</v>
      </c>
      <c r="R974">
        <f t="shared" si="94"/>
        <v>168.51</v>
      </c>
      <c r="S974" s="15">
        <f t="shared" si="95"/>
        <v>41146.824212962965</v>
      </c>
      <c r="T974" s="15">
        <f t="shared" si="96"/>
        <v>41176.824212962965</v>
      </c>
      <c r="U974">
        <f t="shared" si="97"/>
        <v>2012</v>
      </c>
    </row>
    <row r="975" spans="1:22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 t="s">
        <v>8327</v>
      </c>
      <c r="P975" t="s">
        <v>8331</v>
      </c>
      <c r="Q975">
        <f t="shared" si="93"/>
        <v>104</v>
      </c>
      <c r="R975">
        <f t="shared" si="94"/>
        <v>75.849999999999994</v>
      </c>
      <c r="S975" s="15">
        <f t="shared" si="95"/>
        <v>41645.867280092592</v>
      </c>
      <c r="T975" s="15">
        <f t="shared" si="96"/>
        <v>41690.867280092592</v>
      </c>
      <c r="U975">
        <f t="shared" si="97"/>
        <v>2014</v>
      </c>
    </row>
    <row r="976" spans="1:22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 t="s">
        <v>8311</v>
      </c>
      <c r="P976" t="s">
        <v>8333</v>
      </c>
      <c r="Q976">
        <f t="shared" si="93"/>
        <v>183</v>
      </c>
      <c r="R976">
        <f t="shared" si="94"/>
        <v>71.44</v>
      </c>
      <c r="S976" s="15">
        <f t="shared" si="95"/>
        <v>41430.038888888892</v>
      </c>
      <c r="T976" s="15">
        <f t="shared" si="96"/>
        <v>41460.038888888892</v>
      </c>
      <c r="U976">
        <f t="shared" si="97"/>
        <v>2013</v>
      </c>
    </row>
    <row r="977" spans="1:22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 t="s">
        <v>8323</v>
      </c>
      <c r="P977" t="s">
        <v>8326</v>
      </c>
      <c r="Q977">
        <f t="shared" si="93"/>
        <v>104</v>
      </c>
      <c r="R977">
        <f t="shared" si="94"/>
        <v>81.78</v>
      </c>
      <c r="S977" s="15">
        <f t="shared" si="95"/>
        <v>42018.676898148144</v>
      </c>
      <c r="T977" s="15">
        <f t="shared" si="96"/>
        <v>42040.290972222225</v>
      </c>
      <c r="U977">
        <f t="shared" si="97"/>
        <v>2015</v>
      </c>
      <c r="V977">
        <f>_xlfn.DAYS(T977,S977)</f>
        <v>22</v>
      </c>
    </row>
    <row r="978" spans="1:22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 t="s">
        <v>8313</v>
      </c>
      <c r="P978" t="s">
        <v>8314</v>
      </c>
      <c r="Q978">
        <f t="shared" si="93"/>
        <v>207</v>
      </c>
      <c r="R978">
        <f t="shared" si="94"/>
        <v>221.79</v>
      </c>
      <c r="S978" s="15">
        <f t="shared" si="95"/>
        <v>42756.501041666663</v>
      </c>
      <c r="T978" s="15">
        <f t="shared" si="96"/>
        <v>42786.501041666663</v>
      </c>
      <c r="U978">
        <f t="shared" si="97"/>
        <v>2017</v>
      </c>
    </row>
    <row r="979" spans="1:22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 t="s">
        <v>8323</v>
      </c>
      <c r="P979" t="s">
        <v>8326</v>
      </c>
      <c r="Q979">
        <f t="shared" si="93"/>
        <v>106</v>
      </c>
      <c r="R979">
        <f t="shared" si="94"/>
        <v>59.7</v>
      </c>
      <c r="S979" s="15">
        <f t="shared" si="95"/>
        <v>42278.089039351849</v>
      </c>
      <c r="T979" s="15">
        <f t="shared" si="96"/>
        <v>42302.999305555553</v>
      </c>
      <c r="U979">
        <f t="shared" si="97"/>
        <v>2015</v>
      </c>
      <c r="V979">
        <f>_xlfn.DAYS(T979,S979)</f>
        <v>24</v>
      </c>
    </row>
    <row r="980" spans="1:22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 t="s">
        <v>8327</v>
      </c>
      <c r="P980" t="s">
        <v>8336</v>
      </c>
      <c r="Q980">
        <f t="shared" si="93"/>
        <v>155</v>
      </c>
      <c r="R980">
        <f t="shared" si="94"/>
        <v>46.67</v>
      </c>
      <c r="S980" s="15">
        <f t="shared" si="95"/>
        <v>42452.827743055561</v>
      </c>
      <c r="T980" s="15">
        <f t="shared" si="96"/>
        <v>42485.207638888889</v>
      </c>
      <c r="U980">
        <f t="shared" si="97"/>
        <v>2016</v>
      </c>
    </row>
    <row r="981" spans="1:22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 t="s">
        <v>8327</v>
      </c>
      <c r="P981" t="s">
        <v>8328</v>
      </c>
      <c r="Q981">
        <f t="shared" si="93"/>
        <v>124</v>
      </c>
      <c r="R981">
        <f t="shared" si="94"/>
        <v>80.27</v>
      </c>
      <c r="S981" s="15">
        <f t="shared" si="95"/>
        <v>40865.867141203707</v>
      </c>
      <c r="T981" s="15">
        <f t="shared" si="96"/>
        <v>40902.208333333336</v>
      </c>
      <c r="U981">
        <f t="shared" si="97"/>
        <v>2011</v>
      </c>
    </row>
    <row r="982" spans="1:22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 t="s">
        <v>8323</v>
      </c>
      <c r="P982" t="s">
        <v>8326</v>
      </c>
      <c r="Q982">
        <f t="shared" si="93"/>
        <v>106</v>
      </c>
      <c r="R982">
        <f t="shared" si="94"/>
        <v>136.78</v>
      </c>
      <c r="S982" s="15">
        <f t="shared" si="95"/>
        <v>41926.942685185182</v>
      </c>
      <c r="T982" s="15">
        <f t="shared" si="96"/>
        <v>41956.984351851846</v>
      </c>
      <c r="U982">
        <f t="shared" si="97"/>
        <v>2014</v>
      </c>
      <c r="V982">
        <f>_xlfn.DAYS(T982,S982)</f>
        <v>30</v>
      </c>
    </row>
    <row r="983" spans="1:22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 t="s">
        <v>8313</v>
      </c>
      <c r="P983" t="s">
        <v>8314</v>
      </c>
      <c r="Q983">
        <f t="shared" si="93"/>
        <v>102</v>
      </c>
      <c r="R983">
        <f t="shared" si="94"/>
        <v>55.37</v>
      </c>
      <c r="S983" s="15">
        <f t="shared" si="95"/>
        <v>42536.60701388889</v>
      </c>
      <c r="T983" s="15">
        <f t="shared" si="96"/>
        <v>42566.60701388889</v>
      </c>
      <c r="U983">
        <f t="shared" si="97"/>
        <v>2016</v>
      </c>
    </row>
    <row r="984" spans="1:22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 t="s">
        <v>8323</v>
      </c>
      <c r="P984" t="s">
        <v>8326</v>
      </c>
      <c r="Q984">
        <f t="shared" si="93"/>
        <v>26</v>
      </c>
      <c r="R984">
        <f t="shared" si="94"/>
        <v>65.34</v>
      </c>
      <c r="S984" s="15">
        <f t="shared" si="95"/>
        <v>42614.268796296295</v>
      </c>
      <c r="T984" s="15">
        <f t="shared" si="96"/>
        <v>42645.375</v>
      </c>
      <c r="U984">
        <f t="shared" si="97"/>
        <v>2016</v>
      </c>
      <c r="V984">
        <f>_xlfn.DAYS(T984,S984)</f>
        <v>31</v>
      </c>
    </row>
    <row r="985" spans="1:22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 t="s">
        <v>8308</v>
      </c>
      <c r="P985" t="s">
        <v>8310</v>
      </c>
      <c r="Q985">
        <f t="shared" si="93"/>
        <v>15</v>
      </c>
      <c r="R985">
        <f t="shared" si="94"/>
        <v>45.41</v>
      </c>
      <c r="S985" s="15">
        <f t="shared" si="95"/>
        <v>41985.043657407412</v>
      </c>
      <c r="T985" s="15">
        <f t="shared" si="96"/>
        <v>42015.043657407412</v>
      </c>
      <c r="U985">
        <f t="shared" si="97"/>
        <v>2014</v>
      </c>
    </row>
    <row r="986" spans="1:22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 t="s">
        <v>8311</v>
      </c>
      <c r="P986" t="s">
        <v>8333</v>
      </c>
      <c r="Q986">
        <f t="shared" si="93"/>
        <v>122</v>
      </c>
      <c r="R986">
        <f t="shared" si="94"/>
        <v>56.67</v>
      </c>
      <c r="S986" s="15">
        <f t="shared" si="95"/>
        <v>41667.275312500002</v>
      </c>
      <c r="T986" s="15">
        <f t="shared" si="96"/>
        <v>41684.833333333336</v>
      </c>
      <c r="U986">
        <f t="shared" si="97"/>
        <v>2014</v>
      </c>
    </row>
    <row r="987" spans="1:22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 t="s">
        <v>8308</v>
      </c>
      <c r="P987" t="s">
        <v>8310</v>
      </c>
      <c r="Q987">
        <f t="shared" si="93"/>
        <v>27</v>
      </c>
      <c r="R987">
        <f t="shared" si="94"/>
        <v>291.33</v>
      </c>
      <c r="S987" s="15">
        <f t="shared" si="95"/>
        <v>41813.662962962961</v>
      </c>
      <c r="T987" s="15">
        <f t="shared" si="96"/>
        <v>41843.662962962961</v>
      </c>
      <c r="U987">
        <f t="shared" si="97"/>
        <v>2014</v>
      </c>
    </row>
    <row r="988" spans="1:22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 t="s">
        <v>8327</v>
      </c>
      <c r="P988" t="s">
        <v>8341</v>
      </c>
      <c r="Q988">
        <f t="shared" si="93"/>
        <v>102</v>
      </c>
      <c r="R988">
        <f t="shared" si="94"/>
        <v>165.16</v>
      </c>
      <c r="S988" s="15">
        <f t="shared" si="95"/>
        <v>42618.625428240746</v>
      </c>
      <c r="T988" s="15">
        <f t="shared" si="96"/>
        <v>42643.185416666667</v>
      </c>
      <c r="U988">
        <f t="shared" si="97"/>
        <v>2016</v>
      </c>
    </row>
    <row r="989" spans="1:22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 t="s">
        <v>8327</v>
      </c>
      <c r="P989" t="s">
        <v>8331</v>
      </c>
      <c r="Q989">
        <f t="shared" si="93"/>
        <v>102</v>
      </c>
      <c r="R989">
        <f t="shared" si="94"/>
        <v>82.54</v>
      </c>
      <c r="S989" s="15">
        <f t="shared" si="95"/>
        <v>40751.814432870371</v>
      </c>
      <c r="T989" s="15">
        <f t="shared" si="96"/>
        <v>40811.814432870371</v>
      </c>
      <c r="U989">
        <f t="shared" si="97"/>
        <v>2011</v>
      </c>
    </row>
    <row r="990" spans="1:22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 t="s">
        <v>8327</v>
      </c>
      <c r="P990" t="s">
        <v>8331</v>
      </c>
      <c r="Q990">
        <f t="shared" si="93"/>
        <v>102</v>
      </c>
      <c r="R990">
        <f t="shared" si="94"/>
        <v>148.78</v>
      </c>
      <c r="S990" s="15">
        <f t="shared" si="95"/>
        <v>41718.878182870372</v>
      </c>
      <c r="T990" s="15">
        <f t="shared" si="96"/>
        <v>41748.878182870372</v>
      </c>
      <c r="U990">
        <f t="shared" si="97"/>
        <v>2014</v>
      </c>
    </row>
    <row r="991" spans="1:22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 t="s">
        <v>8323</v>
      </c>
      <c r="P991" t="s">
        <v>8326</v>
      </c>
      <c r="Q991">
        <f t="shared" si="93"/>
        <v>102</v>
      </c>
      <c r="R991">
        <f t="shared" si="94"/>
        <v>78.209999999999994</v>
      </c>
      <c r="S991" s="15">
        <f t="shared" si="95"/>
        <v>42062.296412037031</v>
      </c>
      <c r="T991" s="15">
        <f t="shared" si="96"/>
        <v>42095.207638888889</v>
      </c>
      <c r="U991">
        <f t="shared" si="97"/>
        <v>2015</v>
      </c>
      <c r="V991">
        <f>_xlfn.DAYS(T991,S991)</f>
        <v>33</v>
      </c>
    </row>
    <row r="992" spans="1:22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 t="s">
        <v>8321</v>
      </c>
      <c r="P992" t="s">
        <v>8322</v>
      </c>
      <c r="Q992">
        <f t="shared" si="93"/>
        <v>101</v>
      </c>
      <c r="R992">
        <f t="shared" si="94"/>
        <v>160.16</v>
      </c>
      <c r="S992" s="15">
        <f t="shared" si="95"/>
        <v>41543.735995370371</v>
      </c>
      <c r="T992" s="15">
        <f t="shared" si="96"/>
        <v>41583.777662037035</v>
      </c>
      <c r="U992">
        <f t="shared" si="97"/>
        <v>2013</v>
      </c>
    </row>
    <row r="993" spans="1:22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 t="s">
        <v>8327</v>
      </c>
      <c r="P993" t="s">
        <v>8331</v>
      </c>
      <c r="Q993">
        <f t="shared" si="93"/>
        <v>101</v>
      </c>
      <c r="R993">
        <f t="shared" si="94"/>
        <v>81.069999999999993</v>
      </c>
      <c r="S993" s="15">
        <f t="shared" si="95"/>
        <v>41123.022268518522</v>
      </c>
      <c r="T993" s="15">
        <f t="shared" si="96"/>
        <v>41169.170138888891</v>
      </c>
      <c r="U993">
        <f t="shared" si="97"/>
        <v>2012</v>
      </c>
    </row>
    <row r="994" spans="1:22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 t="s">
        <v>8323</v>
      </c>
      <c r="P994" t="s">
        <v>8326</v>
      </c>
      <c r="Q994">
        <f t="shared" si="93"/>
        <v>122</v>
      </c>
      <c r="R994">
        <f t="shared" si="94"/>
        <v>129.36000000000001</v>
      </c>
      <c r="S994" s="15">
        <f t="shared" si="95"/>
        <v>42219.019733796296</v>
      </c>
      <c r="T994" s="15">
        <f t="shared" si="96"/>
        <v>42249.019733796296</v>
      </c>
      <c r="U994">
        <f t="shared" si="97"/>
        <v>2015</v>
      </c>
      <c r="V994">
        <f>_xlfn.DAYS(T994,S994)</f>
        <v>30</v>
      </c>
    </row>
    <row r="995" spans="1:22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 t="s">
        <v>8327</v>
      </c>
      <c r="P995" t="s">
        <v>8328</v>
      </c>
      <c r="Q995">
        <f t="shared" si="93"/>
        <v>101</v>
      </c>
      <c r="R995">
        <f t="shared" si="94"/>
        <v>110.49</v>
      </c>
      <c r="S995" s="15">
        <f t="shared" si="95"/>
        <v>40763.707546296297</v>
      </c>
      <c r="T995" s="15">
        <f t="shared" si="96"/>
        <v>40823.707546296297</v>
      </c>
      <c r="U995">
        <f t="shared" si="97"/>
        <v>2011</v>
      </c>
    </row>
    <row r="996" spans="1:22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 t="s">
        <v>8327</v>
      </c>
      <c r="P996" t="s">
        <v>8331</v>
      </c>
      <c r="Q996">
        <f t="shared" si="93"/>
        <v>202</v>
      </c>
      <c r="R996">
        <f t="shared" si="94"/>
        <v>55.7</v>
      </c>
      <c r="S996" s="15">
        <f t="shared" si="95"/>
        <v>41579.845509259263</v>
      </c>
      <c r="T996" s="15">
        <f t="shared" si="96"/>
        <v>41609.887175925927</v>
      </c>
      <c r="U996">
        <f t="shared" si="97"/>
        <v>2013</v>
      </c>
    </row>
    <row r="997" spans="1:22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 t="s">
        <v>8319</v>
      </c>
      <c r="P997" t="s">
        <v>8345</v>
      </c>
      <c r="Q997">
        <f t="shared" si="93"/>
        <v>26</v>
      </c>
      <c r="R997">
        <f t="shared" si="94"/>
        <v>116.56</v>
      </c>
      <c r="S997" s="15">
        <f t="shared" si="95"/>
        <v>42187.940081018518</v>
      </c>
      <c r="T997" s="15">
        <f t="shared" si="96"/>
        <v>42218.916666666672</v>
      </c>
      <c r="U997">
        <f t="shared" si="97"/>
        <v>2015</v>
      </c>
    </row>
    <row r="998" spans="1:22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 t="s">
        <v>8327</v>
      </c>
      <c r="P998" t="s">
        <v>8331</v>
      </c>
      <c r="Q998">
        <f t="shared" si="93"/>
        <v>121</v>
      </c>
      <c r="R998">
        <f t="shared" si="94"/>
        <v>163.78</v>
      </c>
      <c r="S998" s="15">
        <f t="shared" si="95"/>
        <v>41003.60665509259</v>
      </c>
      <c r="T998" s="15">
        <f t="shared" si="96"/>
        <v>41057.165972222225</v>
      </c>
      <c r="U998">
        <f t="shared" si="97"/>
        <v>2012</v>
      </c>
    </row>
    <row r="999" spans="1:22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 t="s">
        <v>8321</v>
      </c>
      <c r="P999" t="s">
        <v>8332</v>
      </c>
      <c r="Q999">
        <f t="shared" si="93"/>
        <v>101</v>
      </c>
      <c r="R999">
        <f t="shared" si="94"/>
        <v>147.71</v>
      </c>
      <c r="S999" s="15">
        <f t="shared" si="95"/>
        <v>41808.02648148148</v>
      </c>
      <c r="T999" s="15">
        <f t="shared" si="96"/>
        <v>41833.582638888889</v>
      </c>
      <c r="U999">
        <f t="shared" si="97"/>
        <v>2014</v>
      </c>
    </row>
    <row r="1000" spans="1:22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 t="s">
        <v>8327</v>
      </c>
      <c r="P1000" t="s">
        <v>8328</v>
      </c>
      <c r="Q1000">
        <f t="shared" si="93"/>
        <v>121</v>
      </c>
      <c r="R1000">
        <f t="shared" si="94"/>
        <v>37.130000000000003</v>
      </c>
      <c r="S1000" s="15">
        <f t="shared" si="95"/>
        <v>40050.643680555557</v>
      </c>
      <c r="T1000" s="15">
        <f t="shared" si="96"/>
        <v>40082.165972222225</v>
      </c>
      <c r="U1000">
        <f t="shared" si="97"/>
        <v>2009</v>
      </c>
    </row>
    <row r="1001" spans="1:22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 t="s">
        <v>8327</v>
      </c>
      <c r="P1001" t="s">
        <v>8328</v>
      </c>
      <c r="Q1001">
        <f t="shared" si="93"/>
        <v>101</v>
      </c>
      <c r="R1001">
        <f t="shared" si="94"/>
        <v>53.47</v>
      </c>
      <c r="S1001" s="15">
        <f t="shared" si="95"/>
        <v>40502.815868055557</v>
      </c>
      <c r="T1001" s="15">
        <f t="shared" si="96"/>
        <v>40544.207638888889</v>
      </c>
      <c r="U1001">
        <f t="shared" si="97"/>
        <v>2010</v>
      </c>
    </row>
    <row r="1002" spans="1:22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 t="s">
        <v>8327</v>
      </c>
      <c r="P1002" t="s">
        <v>8331</v>
      </c>
      <c r="Q1002">
        <f t="shared" si="93"/>
        <v>101</v>
      </c>
      <c r="R1002">
        <f t="shared" si="94"/>
        <v>137.31</v>
      </c>
      <c r="S1002" s="15">
        <f t="shared" si="95"/>
        <v>40747.012881944444</v>
      </c>
      <c r="T1002" s="15">
        <f t="shared" si="96"/>
        <v>40756.291666666664</v>
      </c>
      <c r="U1002">
        <f t="shared" si="97"/>
        <v>2011</v>
      </c>
    </row>
    <row r="1003" spans="1:22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 t="s">
        <v>8327</v>
      </c>
      <c r="P1003" t="s">
        <v>8331</v>
      </c>
      <c r="Q1003">
        <f t="shared" si="93"/>
        <v>109</v>
      </c>
      <c r="R1003">
        <f t="shared" si="94"/>
        <v>40.549999999999997</v>
      </c>
      <c r="S1003" s="15">
        <f t="shared" si="95"/>
        <v>40833.200474537036</v>
      </c>
      <c r="T1003" s="15">
        <f t="shared" si="96"/>
        <v>40893.242141203707</v>
      </c>
      <c r="U1003">
        <f t="shared" si="97"/>
        <v>2011</v>
      </c>
    </row>
    <row r="1004" spans="1:22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 t="s">
        <v>8316</v>
      </c>
      <c r="P1004" t="s">
        <v>8317</v>
      </c>
      <c r="Q1004">
        <f t="shared" si="93"/>
        <v>503</v>
      </c>
      <c r="R1004">
        <f t="shared" si="94"/>
        <v>68.63</v>
      </c>
      <c r="S1004" s="15">
        <f t="shared" si="95"/>
        <v>42467.788194444445</v>
      </c>
      <c r="T1004" s="15">
        <f t="shared" si="96"/>
        <v>42481.916666666672</v>
      </c>
      <c r="U1004">
        <f t="shared" si="97"/>
        <v>2016</v>
      </c>
    </row>
    <row r="1005" spans="1:22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 t="s">
        <v>8323</v>
      </c>
      <c r="P1005" t="s">
        <v>8326</v>
      </c>
      <c r="Q1005">
        <f t="shared" si="93"/>
        <v>121</v>
      </c>
      <c r="R1005">
        <f t="shared" si="94"/>
        <v>71.790000000000006</v>
      </c>
      <c r="S1005" s="15">
        <f t="shared" si="95"/>
        <v>42238.13282407407</v>
      </c>
      <c r="T1005" s="15">
        <f t="shared" si="96"/>
        <v>42268.13282407407</v>
      </c>
      <c r="U1005">
        <f t="shared" si="97"/>
        <v>2015</v>
      </c>
      <c r="V1005">
        <f>_xlfn.DAYS(T1005,S1005)</f>
        <v>30</v>
      </c>
    </row>
    <row r="1006" spans="1:22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 t="s">
        <v>8313</v>
      </c>
      <c r="P1006" t="s">
        <v>8314</v>
      </c>
      <c r="Q1006">
        <f t="shared" si="93"/>
        <v>126</v>
      </c>
      <c r="R1006">
        <f t="shared" si="94"/>
        <v>58.53</v>
      </c>
      <c r="S1006" s="15">
        <f t="shared" si="95"/>
        <v>42089.477500000001</v>
      </c>
      <c r="T1006" s="15">
        <f t="shared" si="96"/>
        <v>42110.477500000001</v>
      </c>
      <c r="U1006">
        <f t="shared" si="97"/>
        <v>2015</v>
      </c>
    </row>
    <row r="1007" spans="1:22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 t="s">
        <v>8323</v>
      </c>
      <c r="P1007" t="s">
        <v>8335</v>
      </c>
      <c r="Q1007">
        <f t="shared" si="93"/>
        <v>100</v>
      </c>
      <c r="R1007">
        <f t="shared" si="94"/>
        <v>215.25</v>
      </c>
      <c r="S1007" s="15">
        <f t="shared" si="95"/>
        <v>42016.981574074074</v>
      </c>
      <c r="T1007" s="15">
        <f t="shared" si="96"/>
        <v>42045.332638888889</v>
      </c>
      <c r="U1007">
        <f t="shared" si="97"/>
        <v>2015</v>
      </c>
    </row>
    <row r="1008" spans="1:22" ht="48" hidden="1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 t="s">
        <v>8313</v>
      </c>
      <c r="P1008" t="s">
        <v>8314</v>
      </c>
      <c r="Q1008">
        <f t="shared" si="93"/>
        <v>100</v>
      </c>
      <c r="R1008">
        <f t="shared" si="94"/>
        <v>89.93</v>
      </c>
      <c r="S1008" s="15">
        <f t="shared" si="95"/>
        <v>42586.925636574073</v>
      </c>
      <c r="T1008" s="15">
        <f t="shared" si="96"/>
        <v>42609.165972222225</v>
      </c>
      <c r="U1008">
        <f t="shared" si="97"/>
        <v>2016</v>
      </c>
    </row>
    <row r="1009" spans="1:22" ht="48" hidden="1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 t="s">
        <v>8321</v>
      </c>
      <c r="P1009" t="s">
        <v>8332</v>
      </c>
      <c r="Q1009">
        <f t="shared" si="93"/>
        <v>121</v>
      </c>
      <c r="R1009">
        <f t="shared" si="94"/>
        <v>80.33</v>
      </c>
      <c r="S1009" s="15">
        <f t="shared" si="95"/>
        <v>42572.778495370367</v>
      </c>
      <c r="T1009" s="15">
        <f t="shared" si="96"/>
        <v>42604.125</v>
      </c>
      <c r="U1009">
        <f t="shared" si="97"/>
        <v>2016</v>
      </c>
    </row>
    <row r="1010" spans="1:22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 t="s">
        <v>8327</v>
      </c>
      <c r="P1010" t="s">
        <v>8328</v>
      </c>
      <c r="Q1010">
        <f t="shared" si="93"/>
        <v>100</v>
      </c>
      <c r="R1010">
        <f t="shared" si="94"/>
        <v>188.13</v>
      </c>
      <c r="S1010" s="15">
        <f t="shared" si="95"/>
        <v>40946.11383101852</v>
      </c>
      <c r="T1010" s="15">
        <f t="shared" si="96"/>
        <v>40976.11383101852</v>
      </c>
      <c r="U1010">
        <f t="shared" si="97"/>
        <v>2012</v>
      </c>
    </row>
    <row r="1011" spans="1:22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 t="s">
        <v>8327</v>
      </c>
      <c r="P1011" t="s">
        <v>8336</v>
      </c>
      <c r="Q1011">
        <f t="shared" si="93"/>
        <v>120</v>
      </c>
      <c r="R1011">
        <f t="shared" si="94"/>
        <v>34.01</v>
      </c>
      <c r="S1011" s="15">
        <f t="shared" si="95"/>
        <v>42578.205972222218</v>
      </c>
      <c r="T1011" s="15">
        <f t="shared" si="96"/>
        <v>42618.165972222225</v>
      </c>
      <c r="U1011">
        <f t="shared" si="97"/>
        <v>2016</v>
      </c>
    </row>
    <row r="1012" spans="1:22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 t="s">
        <v>8308</v>
      </c>
      <c r="P1012" t="s">
        <v>8310</v>
      </c>
      <c r="Q1012">
        <f t="shared" si="93"/>
        <v>1</v>
      </c>
      <c r="R1012">
        <f t="shared" si="94"/>
        <v>859.86</v>
      </c>
      <c r="S1012" s="15">
        <f t="shared" si="95"/>
        <v>42697.74927083333</v>
      </c>
      <c r="T1012" s="15">
        <f t="shared" si="96"/>
        <v>42727.74927083333</v>
      </c>
      <c r="U1012">
        <f t="shared" si="97"/>
        <v>2016</v>
      </c>
    </row>
    <row r="1013" spans="1:22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 t="s">
        <v>8323</v>
      </c>
      <c r="P1013" t="s">
        <v>8326</v>
      </c>
      <c r="Q1013">
        <f t="shared" si="93"/>
        <v>100</v>
      </c>
      <c r="R1013">
        <f t="shared" si="94"/>
        <v>127.81</v>
      </c>
      <c r="S1013" s="15">
        <f t="shared" si="95"/>
        <v>42171.763414351852</v>
      </c>
      <c r="T1013" s="15">
        <f t="shared" si="96"/>
        <v>42211.763414351852</v>
      </c>
      <c r="U1013">
        <f t="shared" si="97"/>
        <v>2015</v>
      </c>
      <c r="V1013">
        <f>_xlfn.DAYS(T1013,S1013)</f>
        <v>40</v>
      </c>
    </row>
    <row r="1014" spans="1:22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 t="s">
        <v>8321</v>
      </c>
      <c r="P1014" t="s">
        <v>8322</v>
      </c>
      <c r="Q1014">
        <f t="shared" si="93"/>
        <v>120</v>
      </c>
      <c r="R1014">
        <f t="shared" si="94"/>
        <v>46.88</v>
      </c>
      <c r="S1014" s="15">
        <f t="shared" si="95"/>
        <v>41376.769050925926</v>
      </c>
      <c r="T1014" s="15">
        <f t="shared" si="96"/>
        <v>41395.000694444447</v>
      </c>
      <c r="U1014">
        <f t="shared" si="97"/>
        <v>2013</v>
      </c>
    </row>
    <row r="1015" spans="1:22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 t="s">
        <v>8323</v>
      </c>
      <c r="P1015" t="s">
        <v>8326</v>
      </c>
      <c r="Q1015">
        <f t="shared" si="93"/>
        <v>100</v>
      </c>
      <c r="R1015">
        <f t="shared" si="94"/>
        <v>93.76</v>
      </c>
      <c r="S1015" s="15">
        <f t="shared" si="95"/>
        <v>42292.087592592594</v>
      </c>
      <c r="T1015" s="15">
        <f t="shared" si="96"/>
        <v>42329.125</v>
      </c>
      <c r="U1015">
        <f t="shared" si="97"/>
        <v>2015</v>
      </c>
      <c r="V1015">
        <f>_xlfn.DAYS(T1015,S1015)</f>
        <v>37</v>
      </c>
    </row>
    <row r="1016" spans="1:22" ht="32" hidden="1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 t="s">
        <v>8327</v>
      </c>
      <c r="P1016" t="s">
        <v>8328</v>
      </c>
      <c r="Q1016">
        <f t="shared" si="93"/>
        <v>100</v>
      </c>
      <c r="R1016">
        <f t="shared" si="94"/>
        <v>600</v>
      </c>
      <c r="S1016" s="15">
        <f t="shared" si="95"/>
        <v>41327.996435185189</v>
      </c>
      <c r="T1016" s="15">
        <f t="shared" si="96"/>
        <v>41362.954768518517</v>
      </c>
      <c r="U1016">
        <f t="shared" si="97"/>
        <v>2013</v>
      </c>
    </row>
    <row r="1017" spans="1:22" ht="48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 t="s">
        <v>8323</v>
      </c>
      <c r="P1017" t="s">
        <v>8326</v>
      </c>
      <c r="Q1017">
        <f t="shared" si="93"/>
        <v>100</v>
      </c>
      <c r="R1017">
        <f t="shared" si="94"/>
        <v>63.83</v>
      </c>
      <c r="S1017" s="15">
        <f t="shared" si="95"/>
        <v>42060.683935185181</v>
      </c>
      <c r="T1017" s="15">
        <f t="shared" si="96"/>
        <v>42090.642268518524</v>
      </c>
      <c r="U1017">
        <f t="shared" si="97"/>
        <v>2015</v>
      </c>
      <c r="V1017">
        <f t="shared" ref="V1017:V1018" si="98">_xlfn.DAYS(T1017,S1017)</f>
        <v>30</v>
      </c>
    </row>
    <row r="1018" spans="1:22" ht="48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 t="s">
        <v>8323</v>
      </c>
      <c r="P1018" t="s">
        <v>8326</v>
      </c>
      <c r="Q1018">
        <f t="shared" si="93"/>
        <v>100</v>
      </c>
      <c r="R1018">
        <f t="shared" si="94"/>
        <v>72.290000000000006</v>
      </c>
      <c r="S1018" s="15">
        <f t="shared" si="95"/>
        <v>41809.860300925924</v>
      </c>
      <c r="T1018" s="15">
        <f t="shared" si="96"/>
        <v>41839.860300925924</v>
      </c>
      <c r="U1018">
        <f t="shared" si="97"/>
        <v>2014</v>
      </c>
      <c r="V1018">
        <f t="shared" si="98"/>
        <v>30</v>
      </c>
    </row>
    <row r="1019" spans="1:22" ht="48" hidden="1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 t="s">
        <v>8321</v>
      </c>
      <c r="P1019" t="s">
        <v>8332</v>
      </c>
      <c r="Q1019">
        <f t="shared" si="93"/>
        <v>120</v>
      </c>
      <c r="R1019">
        <f t="shared" si="94"/>
        <v>98.36</v>
      </c>
      <c r="S1019" s="15">
        <f t="shared" si="95"/>
        <v>42457.623923611114</v>
      </c>
      <c r="T1019" s="15">
        <f t="shared" si="96"/>
        <v>42487.623923611114</v>
      </c>
      <c r="U1019">
        <f t="shared" si="97"/>
        <v>2016</v>
      </c>
    </row>
    <row r="1020" spans="1:22" ht="32" hidden="1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 t="s">
        <v>8321</v>
      </c>
      <c r="P1020" t="s">
        <v>8322</v>
      </c>
      <c r="Q1020">
        <f t="shared" si="93"/>
        <v>240</v>
      </c>
      <c r="R1020">
        <f t="shared" si="94"/>
        <v>41.38</v>
      </c>
      <c r="S1020" s="15">
        <f t="shared" si="95"/>
        <v>40555.24800925926</v>
      </c>
      <c r="T1020" s="15">
        <f t="shared" si="96"/>
        <v>40600.24800925926</v>
      </c>
      <c r="U1020">
        <f t="shared" si="97"/>
        <v>2011</v>
      </c>
    </row>
    <row r="1021" spans="1:22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 t="s">
        <v>8311</v>
      </c>
      <c r="P1021" t="s">
        <v>8333</v>
      </c>
      <c r="Q1021">
        <f t="shared" si="93"/>
        <v>102</v>
      </c>
      <c r="R1021">
        <f t="shared" si="94"/>
        <v>230.19</v>
      </c>
      <c r="S1021" s="15">
        <f t="shared" si="95"/>
        <v>41963.506168981476</v>
      </c>
      <c r="T1021" s="15">
        <f t="shared" si="96"/>
        <v>41991.506168981476</v>
      </c>
      <c r="U1021">
        <f t="shared" si="97"/>
        <v>2014</v>
      </c>
    </row>
    <row r="1022" spans="1:22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 t="s">
        <v>8323</v>
      </c>
      <c r="P1022" t="s">
        <v>8326</v>
      </c>
      <c r="Q1022">
        <f t="shared" si="93"/>
        <v>119</v>
      </c>
      <c r="R1022">
        <f t="shared" si="94"/>
        <v>97.38</v>
      </c>
      <c r="S1022" s="15">
        <f t="shared" si="95"/>
        <v>42766.805034722223</v>
      </c>
      <c r="T1022" s="15">
        <f t="shared" si="96"/>
        <v>42796.805034722223</v>
      </c>
      <c r="U1022">
        <f t="shared" si="97"/>
        <v>2017</v>
      </c>
      <c r="V1022">
        <f>_xlfn.DAYS(T1022,S1022)</f>
        <v>30</v>
      </c>
    </row>
    <row r="1023" spans="1:22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 t="s">
        <v>8308</v>
      </c>
      <c r="P1023" t="s">
        <v>8309</v>
      </c>
      <c r="Q1023">
        <f t="shared" si="93"/>
        <v>148</v>
      </c>
      <c r="R1023">
        <f t="shared" si="94"/>
        <v>120.86</v>
      </c>
      <c r="S1023" s="15">
        <f t="shared" si="95"/>
        <v>42472.73265046296</v>
      </c>
      <c r="T1023" s="15">
        <f t="shared" si="96"/>
        <v>42505.73265046296</v>
      </c>
      <c r="U1023">
        <f t="shared" si="97"/>
        <v>2016</v>
      </c>
    </row>
    <row r="1024" spans="1:22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 t="s">
        <v>8321</v>
      </c>
      <c r="P1024" t="s">
        <v>8322</v>
      </c>
      <c r="Q1024">
        <f t="shared" si="93"/>
        <v>118</v>
      </c>
      <c r="R1024">
        <f t="shared" si="94"/>
        <v>64.95</v>
      </c>
      <c r="S1024" s="15">
        <f t="shared" si="95"/>
        <v>41010.620312500003</v>
      </c>
      <c r="T1024" s="15">
        <f t="shared" si="96"/>
        <v>41040.620312500003</v>
      </c>
      <c r="U1024">
        <f t="shared" si="97"/>
        <v>2012</v>
      </c>
    </row>
    <row r="1025" spans="1:22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 t="s">
        <v>8316</v>
      </c>
      <c r="P1025" t="s">
        <v>8317</v>
      </c>
      <c r="Q1025">
        <f t="shared" si="93"/>
        <v>169</v>
      </c>
      <c r="R1025">
        <f t="shared" si="94"/>
        <v>32.82</v>
      </c>
      <c r="S1025" s="15">
        <f t="shared" si="95"/>
        <v>41336.703298611108</v>
      </c>
      <c r="T1025" s="15">
        <f t="shared" si="96"/>
        <v>41366.661631944444</v>
      </c>
      <c r="U1025">
        <f t="shared" si="97"/>
        <v>2013</v>
      </c>
    </row>
    <row r="1026" spans="1:22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 t="s">
        <v>8321</v>
      </c>
      <c r="P1026" t="s">
        <v>8322</v>
      </c>
      <c r="Q1026">
        <f t="shared" si="93"/>
        <v>148</v>
      </c>
      <c r="R1026">
        <f t="shared" si="94"/>
        <v>95.23</v>
      </c>
      <c r="S1026" s="15">
        <f t="shared" si="95"/>
        <v>40967.081874999996</v>
      </c>
      <c r="T1026" s="15">
        <f t="shared" si="96"/>
        <v>41027.040208333332</v>
      </c>
      <c r="U1026">
        <f t="shared" si="97"/>
        <v>2012</v>
      </c>
    </row>
    <row r="1027" spans="1:22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 t="s">
        <v>8313</v>
      </c>
      <c r="P1027" t="s">
        <v>8314</v>
      </c>
      <c r="Q1027">
        <f t="shared" ref="Q1027:Q1090" si="99">ROUND(E1027/D1027*100,0)</f>
        <v>49</v>
      </c>
      <c r="R1027">
        <f t="shared" ref="R1027:R1090" si="100">IFERROR(ROUND(E1027/L1027,2),0)</f>
        <v>42.16</v>
      </c>
      <c r="S1027" s="15">
        <f t="shared" ref="S1027:S1090" si="101">(((J1027/60)/60)/24)+DATE(1970,1,1)</f>
        <v>42033.314074074078</v>
      </c>
      <c r="T1027" s="15">
        <f t="shared" ref="T1027:T1090" si="102">(((I1027/60)/60)/24)+DATE(1970,1,1)</f>
        <v>42063.314074074078</v>
      </c>
      <c r="U1027">
        <f t="shared" si="97"/>
        <v>2015</v>
      </c>
    </row>
    <row r="1028" spans="1:22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 t="s">
        <v>8308</v>
      </c>
      <c r="P1028" t="s">
        <v>8315</v>
      </c>
      <c r="Q1028">
        <f t="shared" si="99"/>
        <v>12</v>
      </c>
      <c r="R1028">
        <f t="shared" si="100"/>
        <v>83.94</v>
      </c>
      <c r="S1028" s="15">
        <f t="shared" si="101"/>
        <v>41771.651932870373</v>
      </c>
      <c r="T1028" s="15">
        <f t="shared" si="102"/>
        <v>41803.166666666664</v>
      </c>
      <c r="U1028">
        <f t="shared" si="97"/>
        <v>2014</v>
      </c>
    </row>
    <row r="1029" spans="1:22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 t="s">
        <v>8319</v>
      </c>
      <c r="P1029" t="s">
        <v>8345</v>
      </c>
      <c r="Q1029">
        <f t="shared" si="99"/>
        <v>12</v>
      </c>
      <c r="R1029">
        <f t="shared" si="100"/>
        <v>69.12</v>
      </c>
      <c r="S1029" s="15">
        <f t="shared" si="101"/>
        <v>41781.806875000002</v>
      </c>
      <c r="T1029" s="15">
        <f t="shared" si="102"/>
        <v>41818.806875000002</v>
      </c>
      <c r="U1029">
        <f t="shared" si="97"/>
        <v>2014</v>
      </c>
    </row>
    <row r="1030" spans="1:22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 t="s">
        <v>8327</v>
      </c>
      <c r="P1030" t="s">
        <v>8329</v>
      </c>
      <c r="Q1030">
        <f t="shared" si="99"/>
        <v>108</v>
      </c>
      <c r="R1030">
        <f t="shared" si="100"/>
        <v>61.03</v>
      </c>
      <c r="S1030" s="15">
        <f t="shared" si="101"/>
        <v>42514.666956018518</v>
      </c>
      <c r="T1030" s="15">
        <f t="shared" si="102"/>
        <v>42544.666956018518</v>
      </c>
      <c r="U1030">
        <f t="shared" si="97"/>
        <v>2016</v>
      </c>
    </row>
    <row r="1031" spans="1:22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 t="s">
        <v>8323</v>
      </c>
      <c r="P1031" t="s">
        <v>8324</v>
      </c>
      <c r="Q1031">
        <f t="shared" si="99"/>
        <v>23</v>
      </c>
      <c r="R1031">
        <f t="shared" si="100"/>
        <v>130.09</v>
      </c>
      <c r="S1031" s="15">
        <f t="shared" si="101"/>
        <v>42528.542627314819</v>
      </c>
      <c r="T1031" s="15">
        <f t="shared" si="102"/>
        <v>42560.082638888889</v>
      </c>
      <c r="U1031">
        <f t="shared" si="97"/>
        <v>2016</v>
      </c>
    </row>
    <row r="1032" spans="1:22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 t="s">
        <v>8323</v>
      </c>
      <c r="P1032" t="s">
        <v>8326</v>
      </c>
      <c r="Q1032">
        <f t="shared" si="99"/>
        <v>106</v>
      </c>
      <c r="R1032">
        <f t="shared" si="100"/>
        <v>56.2</v>
      </c>
      <c r="S1032" s="15">
        <f t="shared" si="101"/>
        <v>42196.028703703705</v>
      </c>
      <c r="T1032" s="15">
        <f t="shared" si="102"/>
        <v>42228</v>
      </c>
      <c r="U1032">
        <f t="shared" si="97"/>
        <v>2015</v>
      </c>
      <c r="V1032">
        <f t="shared" ref="V1032:V1033" si="103">_xlfn.DAYS(T1032,S1032)</f>
        <v>32</v>
      </c>
    </row>
    <row r="1033" spans="1:22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 t="s">
        <v>8323</v>
      </c>
      <c r="P1033" t="s">
        <v>8326</v>
      </c>
      <c r="Q1033">
        <f t="shared" si="99"/>
        <v>117</v>
      </c>
      <c r="R1033">
        <f t="shared" si="100"/>
        <v>44.86</v>
      </c>
      <c r="S1033" s="15">
        <f t="shared" si="101"/>
        <v>42507.264699074076</v>
      </c>
      <c r="T1033" s="15">
        <f t="shared" si="102"/>
        <v>42538.666666666672</v>
      </c>
      <c r="U1033">
        <f t="shared" si="97"/>
        <v>2016</v>
      </c>
      <c r="V1033">
        <f t="shared" si="103"/>
        <v>31</v>
      </c>
    </row>
    <row r="1034" spans="1:22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 t="s">
        <v>8327</v>
      </c>
      <c r="P1034" t="s">
        <v>8331</v>
      </c>
      <c r="Q1034">
        <f t="shared" si="99"/>
        <v>117</v>
      </c>
      <c r="R1034">
        <f t="shared" si="100"/>
        <v>60.74</v>
      </c>
      <c r="S1034" s="15">
        <f t="shared" si="101"/>
        <v>41144.763379629629</v>
      </c>
      <c r="T1034" s="15">
        <f t="shared" si="102"/>
        <v>41174.763379629629</v>
      </c>
      <c r="U1034">
        <f t="shared" ref="U1034:U1097" si="104">YEAR(S1034)</f>
        <v>2012</v>
      </c>
    </row>
    <row r="1035" spans="1:22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 t="s">
        <v>8327</v>
      </c>
      <c r="P1035" t="s">
        <v>8336</v>
      </c>
      <c r="Q1035">
        <f t="shared" si="99"/>
        <v>194</v>
      </c>
      <c r="R1035">
        <f t="shared" si="100"/>
        <v>36.630000000000003</v>
      </c>
      <c r="S1035" s="15">
        <f t="shared" si="101"/>
        <v>41905.684629629628</v>
      </c>
      <c r="T1035" s="15">
        <f t="shared" si="102"/>
        <v>41944.207638888889</v>
      </c>
      <c r="U1035">
        <f t="shared" si="104"/>
        <v>2014</v>
      </c>
    </row>
    <row r="1036" spans="1:22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 t="s">
        <v>8323</v>
      </c>
      <c r="P1036" t="s">
        <v>8326</v>
      </c>
      <c r="Q1036">
        <f t="shared" si="99"/>
        <v>116</v>
      </c>
      <c r="R1036">
        <f t="shared" si="100"/>
        <v>73.58</v>
      </c>
      <c r="S1036" s="15">
        <f t="shared" si="101"/>
        <v>42173.803217592591</v>
      </c>
      <c r="T1036" s="15">
        <f t="shared" si="102"/>
        <v>42203.290972222225</v>
      </c>
      <c r="U1036">
        <f t="shared" si="104"/>
        <v>2015</v>
      </c>
      <c r="V1036">
        <f>_xlfn.DAYS(T1036,S1036)</f>
        <v>30</v>
      </c>
    </row>
    <row r="1037" spans="1:22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 t="s">
        <v>8313</v>
      </c>
      <c r="P1037" t="s">
        <v>8314</v>
      </c>
      <c r="Q1037">
        <f t="shared" si="99"/>
        <v>116</v>
      </c>
      <c r="R1037">
        <f t="shared" si="100"/>
        <v>414.29</v>
      </c>
      <c r="S1037" s="15">
        <f t="shared" si="101"/>
        <v>42733.827349537038</v>
      </c>
      <c r="T1037" s="15">
        <f t="shared" si="102"/>
        <v>42763.811805555553</v>
      </c>
      <c r="U1037">
        <f t="shared" si="104"/>
        <v>2016</v>
      </c>
    </row>
    <row r="1038" spans="1:22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 t="s">
        <v>8323</v>
      </c>
      <c r="P1038" t="s">
        <v>8326</v>
      </c>
      <c r="Q1038">
        <f t="shared" si="99"/>
        <v>105</v>
      </c>
      <c r="R1038">
        <f t="shared" si="100"/>
        <v>65.58</v>
      </c>
      <c r="S1038" s="15">
        <f t="shared" si="101"/>
        <v>42145.746689814812</v>
      </c>
      <c r="T1038" s="15">
        <f t="shared" si="102"/>
        <v>42175.746689814812</v>
      </c>
      <c r="U1038">
        <f t="shared" si="104"/>
        <v>2015</v>
      </c>
      <c r="V1038">
        <f>_xlfn.DAYS(T1038,S1038)</f>
        <v>30</v>
      </c>
    </row>
    <row r="1039" spans="1:22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 t="s">
        <v>8308</v>
      </c>
      <c r="P1039" t="s">
        <v>8310</v>
      </c>
      <c r="Q1039">
        <f t="shared" si="99"/>
        <v>12</v>
      </c>
      <c r="R1039">
        <f t="shared" si="100"/>
        <v>127.93</v>
      </c>
      <c r="S1039" s="15">
        <f t="shared" si="101"/>
        <v>42387.503229166665</v>
      </c>
      <c r="T1039" s="15">
        <f t="shared" si="102"/>
        <v>42417.503229166665</v>
      </c>
      <c r="U1039">
        <f t="shared" si="104"/>
        <v>2016</v>
      </c>
    </row>
    <row r="1040" spans="1:22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 t="s">
        <v>8323</v>
      </c>
      <c r="P1040" t="s">
        <v>8326</v>
      </c>
      <c r="Q1040">
        <f t="shared" si="99"/>
        <v>191</v>
      </c>
      <c r="R1040">
        <f t="shared" si="100"/>
        <v>358.69</v>
      </c>
      <c r="S1040" s="15">
        <f t="shared" si="101"/>
        <v>41821.205636574072</v>
      </c>
      <c r="T1040" s="15">
        <f t="shared" si="102"/>
        <v>41852.290972222225</v>
      </c>
      <c r="U1040">
        <f t="shared" si="104"/>
        <v>2014</v>
      </c>
      <c r="V1040">
        <f>_xlfn.DAYS(T1040,S1040)</f>
        <v>31</v>
      </c>
    </row>
    <row r="1041" spans="1:22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 t="s">
        <v>8327</v>
      </c>
      <c r="P1041" t="s">
        <v>8331</v>
      </c>
      <c r="Q1041">
        <f t="shared" si="99"/>
        <v>114</v>
      </c>
      <c r="R1041">
        <f t="shared" si="100"/>
        <v>63.48</v>
      </c>
      <c r="S1041" s="15">
        <f t="shared" si="101"/>
        <v>42292.002893518518</v>
      </c>
      <c r="T1041" s="15">
        <f t="shared" si="102"/>
        <v>42322.044560185182</v>
      </c>
      <c r="U1041">
        <f t="shared" si="104"/>
        <v>2015</v>
      </c>
    </row>
    <row r="1042" spans="1:22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 t="s">
        <v>8323</v>
      </c>
      <c r="P1042" t="s">
        <v>8326</v>
      </c>
      <c r="Q1042">
        <f t="shared" si="99"/>
        <v>114</v>
      </c>
      <c r="R1042">
        <f t="shared" si="100"/>
        <v>82.61</v>
      </c>
      <c r="S1042" s="15">
        <f t="shared" si="101"/>
        <v>41447.839722222219</v>
      </c>
      <c r="T1042" s="15">
        <f t="shared" si="102"/>
        <v>41477.839722222219</v>
      </c>
      <c r="U1042">
        <f t="shared" si="104"/>
        <v>2013</v>
      </c>
      <c r="V1042">
        <f t="shared" ref="V1042:V1043" si="105">_xlfn.DAYS(T1042,S1042)</f>
        <v>30</v>
      </c>
    </row>
    <row r="1043" spans="1:22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 t="s">
        <v>8323</v>
      </c>
      <c r="P1043" t="s">
        <v>8326</v>
      </c>
      <c r="Q1043">
        <f t="shared" si="99"/>
        <v>114</v>
      </c>
      <c r="R1043">
        <f t="shared" si="100"/>
        <v>80.23</v>
      </c>
      <c r="S1043" s="15">
        <f t="shared" si="101"/>
        <v>42042.197824074072</v>
      </c>
      <c r="T1043" s="15">
        <f t="shared" si="102"/>
        <v>42072.156157407408</v>
      </c>
      <c r="U1043">
        <f t="shared" si="104"/>
        <v>2015</v>
      </c>
      <c r="V1043">
        <f t="shared" si="105"/>
        <v>30</v>
      </c>
    </row>
    <row r="1044" spans="1:22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 t="s">
        <v>8327</v>
      </c>
      <c r="P1044" t="s">
        <v>8350</v>
      </c>
      <c r="Q1044">
        <f t="shared" si="99"/>
        <v>21</v>
      </c>
      <c r="R1044">
        <f t="shared" si="100"/>
        <v>189.33</v>
      </c>
      <c r="S1044" s="15">
        <f t="shared" si="101"/>
        <v>41878.530011574076</v>
      </c>
      <c r="T1044" s="15">
        <f t="shared" si="102"/>
        <v>41913.530011574076</v>
      </c>
      <c r="U1044">
        <f t="shared" si="104"/>
        <v>2014</v>
      </c>
    </row>
    <row r="1045" spans="1:22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 t="s">
        <v>8323</v>
      </c>
      <c r="P1045" t="s">
        <v>8326</v>
      </c>
      <c r="Q1045">
        <f t="shared" si="99"/>
        <v>113</v>
      </c>
      <c r="R1045">
        <f t="shared" si="100"/>
        <v>83.43</v>
      </c>
      <c r="S1045" s="15">
        <f t="shared" si="101"/>
        <v>41866.025347222225</v>
      </c>
      <c r="T1045" s="15">
        <f t="shared" si="102"/>
        <v>41883.665972222225</v>
      </c>
      <c r="U1045">
        <f t="shared" si="104"/>
        <v>2014</v>
      </c>
      <c r="V1045">
        <f t="shared" ref="V1045:V1046" si="106">_xlfn.DAYS(T1045,S1045)</f>
        <v>17</v>
      </c>
    </row>
    <row r="1046" spans="1:22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 t="s">
        <v>8323</v>
      </c>
      <c r="P1046" t="s">
        <v>8326</v>
      </c>
      <c r="Q1046">
        <f t="shared" si="99"/>
        <v>113</v>
      </c>
      <c r="R1046">
        <f t="shared" si="100"/>
        <v>107</v>
      </c>
      <c r="S1046" s="15">
        <f t="shared" si="101"/>
        <v>42016.050451388888</v>
      </c>
      <c r="T1046" s="15">
        <f t="shared" si="102"/>
        <v>42046.708333333328</v>
      </c>
      <c r="U1046">
        <f t="shared" si="104"/>
        <v>2015</v>
      </c>
      <c r="V1046">
        <f t="shared" si="106"/>
        <v>30</v>
      </c>
    </row>
    <row r="1047" spans="1:22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 t="s">
        <v>8311</v>
      </c>
      <c r="P1047" t="s">
        <v>8333</v>
      </c>
      <c r="Q1047">
        <f t="shared" si="99"/>
        <v>378</v>
      </c>
      <c r="R1047">
        <f t="shared" si="100"/>
        <v>40.76</v>
      </c>
      <c r="S1047" s="15">
        <f t="shared" si="101"/>
        <v>42522.789803240739</v>
      </c>
      <c r="T1047" s="15">
        <f t="shared" si="102"/>
        <v>42551.789803240739</v>
      </c>
      <c r="U1047">
        <f t="shared" si="104"/>
        <v>2016</v>
      </c>
    </row>
    <row r="1048" spans="1:22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 t="s">
        <v>8323</v>
      </c>
      <c r="P1048" t="s">
        <v>8326</v>
      </c>
      <c r="Q1048">
        <f t="shared" si="99"/>
        <v>113</v>
      </c>
      <c r="R1048">
        <f t="shared" si="100"/>
        <v>68.25</v>
      </c>
      <c r="S1048" s="15">
        <f t="shared" si="101"/>
        <v>42054.74418981481</v>
      </c>
      <c r="T1048" s="15">
        <f t="shared" si="102"/>
        <v>42100.166666666672</v>
      </c>
      <c r="U1048">
        <f t="shared" si="104"/>
        <v>2015</v>
      </c>
      <c r="V1048">
        <f>_xlfn.DAYS(T1048,S1048)</f>
        <v>46</v>
      </c>
    </row>
    <row r="1049" spans="1:22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 t="s">
        <v>8321</v>
      </c>
      <c r="P1049" t="s">
        <v>8322</v>
      </c>
      <c r="Q1049">
        <f t="shared" si="99"/>
        <v>142</v>
      </c>
      <c r="R1049">
        <f t="shared" si="100"/>
        <v>115.51</v>
      </c>
      <c r="S1049" s="15">
        <f t="shared" si="101"/>
        <v>42367.719814814816</v>
      </c>
      <c r="T1049" s="15">
        <f t="shared" si="102"/>
        <v>42392.719814814816</v>
      </c>
      <c r="U1049">
        <f t="shared" si="104"/>
        <v>2015</v>
      </c>
    </row>
    <row r="1050" spans="1:22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 t="s">
        <v>8313</v>
      </c>
      <c r="P1050" t="s">
        <v>8314</v>
      </c>
      <c r="Q1050">
        <f t="shared" si="99"/>
        <v>103</v>
      </c>
      <c r="R1050">
        <f t="shared" si="100"/>
        <v>47.13</v>
      </c>
      <c r="S1050" s="15">
        <f t="shared" si="101"/>
        <v>42571.167465277773</v>
      </c>
      <c r="T1050" s="15">
        <f t="shared" si="102"/>
        <v>42611.167465277773</v>
      </c>
      <c r="U1050">
        <f t="shared" si="104"/>
        <v>2016</v>
      </c>
    </row>
    <row r="1051" spans="1:22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 t="s">
        <v>8321</v>
      </c>
      <c r="P1051" t="s">
        <v>8343</v>
      </c>
      <c r="Q1051">
        <f t="shared" si="99"/>
        <v>113</v>
      </c>
      <c r="R1051">
        <f t="shared" si="100"/>
        <v>144.91</v>
      </c>
      <c r="S1051" s="15">
        <f t="shared" si="101"/>
        <v>40723.053657407407</v>
      </c>
      <c r="T1051" s="15">
        <f t="shared" si="102"/>
        <v>40753.053657407407</v>
      </c>
      <c r="U1051">
        <f t="shared" si="104"/>
        <v>2011</v>
      </c>
    </row>
    <row r="1052" spans="1:22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 t="s">
        <v>8327</v>
      </c>
      <c r="P1052" t="s">
        <v>8331</v>
      </c>
      <c r="Q1052">
        <f t="shared" si="99"/>
        <v>103</v>
      </c>
      <c r="R1052">
        <f t="shared" si="100"/>
        <v>68.010000000000005</v>
      </c>
      <c r="S1052" s="15">
        <f t="shared" si="101"/>
        <v>42515.71775462963</v>
      </c>
      <c r="T1052" s="15">
        <f t="shared" si="102"/>
        <v>42546.165972222225</v>
      </c>
      <c r="U1052">
        <f t="shared" si="104"/>
        <v>2016</v>
      </c>
    </row>
    <row r="1053" spans="1:22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 t="s">
        <v>8323</v>
      </c>
      <c r="P1053" t="s">
        <v>8326</v>
      </c>
      <c r="Q1053">
        <f t="shared" si="99"/>
        <v>113</v>
      </c>
      <c r="R1053">
        <f t="shared" si="100"/>
        <v>78.260000000000005</v>
      </c>
      <c r="S1053" s="15">
        <f t="shared" si="101"/>
        <v>41753.635775462964</v>
      </c>
      <c r="T1053" s="15">
        <f t="shared" si="102"/>
        <v>41783.875</v>
      </c>
      <c r="U1053">
        <f t="shared" si="104"/>
        <v>2014</v>
      </c>
      <c r="V1053">
        <f>_xlfn.DAYS(T1053,S1053)</f>
        <v>30</v>
      </c>
    </row>
    <row r="1054" spans="1:22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 t="s">
        <v>8321</v>
      </c>
      <c r="P1054" t="s">
        <v>8322</v>
      </c>
      <c r="Q1054">
        <f t="shared" si="99"/>
        <v>113</v>
      </c>
      <c r="R1054">
        <f t="shared" si="100"/>
        <v>110.47</v>
      </c>
      <c r="S1054" s="15">
        <f t="shared" si="101"/>
        <v>40123.83829861111</v>
      </c>
      <c r="T1054" s="15">
        <f t="shared" si="102"/>
        <v>40211.332638888889</v>
      </c>
      <c r="U1054">
        <f t="shared" si="104"/>
        <v>2009</v>
      </c>
    </row>
    <row r="1055" spans="1:22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 t="s">
        <v>8323</v>
      </c>
      <c r="P1055" t="s">
        <v>8326</v>
      </c>
      <c r="Q1055">
        <f t="shared" si="99"/>
        <v>102</v>
      </c>
      <c r="R1055">
        <f t="shared" si="100"/>
        <v>66.150000000000006</v>
      </c>
      <c r="S1055" s="15">
        <f t="shared" si="101"/>
        <v>41829.599791666667</v>
      </c>
      <c r="T1055" s="15">
        <f t="shared" si="102"/>
        <v>41889.599791666667</v>
      </c>
      <c r="U1055">
        <f t="shared" si="104"/>
        <v>2014</v>
      </c>
      <c r="V1055">
        <f>_xlfn.DAYS(T1055,S1055)</f>
        <v>60</v>
      </c>
    </row>
    <row r="1056" spans="1:22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 t="s">
        <v>8308</v>
      </c>
      <c r="P1056" t="s">
        <v>8315</v>
      </c>
      <c r="Q1056">
        <f t="shared" si="99"/>
        <v>19</v>
      </c>
      <c r="R1056">
        <f t="shared" si="100"/>
        <v>95.28</v>
      </c>
      <c r="S1056" s="15">
        <f t="shared" si="101"/>
        <v>42551.928854166668</v>
      </c>
      <c r="T1056" s="15">
        <f t="shared" si="102"/>
        <v>42585.0625</v>
      </c>
      <c r="U1056">
        <f t="shared" si="104"/>
        <v>2016</v>
      </c>
    </row>
    <row r="1057" spans="1:22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 t="s">
        <v>8327</v>
      </c>
      <c r="P1057" t="s">
        <v>8328</v>
      </c>
      <c r="Q1057">
        <f t="shared" si="99"/>
        <v>107</v>
      </c>
      <c r="R1057">
        <f t="shared" si="100"/>
        <v>70.209999999999994</v>
      </c>
      <c r="S1057" s="15">
        <f t="shared" si="101"/>
        <v>40911.809872685182</v>
      </c>
      <c r="T1057" s="15">
        <f t="shared" si="102"/>
        <v>40932.809872685182</v>
      </c>
      <c r="U1057">
        <f t="shared" si="104"/>
        <v>2012</v>
      </c>
    </row>
    <row r="1058" spans="1:22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 t="s">
        <v>8323</v>
      </c>
      <c r="P1058" t="s">
        <v>8326</v>
      </c>
      <c r="Q1058">
        <f t="shared" si="99"/>
        <v>112</v>
      </c>
      <c r="R1058">
        <f t="shared" si="100"/>
        <v>69.19</v>
      </c>
      <c r="S1058" s="15">
        <f t="shared" si="101"/>
        <v>42762.942430555559</v>
      </c>
      <c r="T1058" s="15">
        <f t="shared" si="102"/>
        <v>42794.208333333328</v>
      </c>
      <c r="U1058">
        <f t="shared" si="104"/>
        <v>2017</v>
      </c>
      <c r="V1058">
        <f t="shared" ref="V1058:V1059" si="107">_xlfn.DAYS(T1058,S1058)</f>
        <v>32</v>
      </c>
    </row>
    <row r="1059" spans="1:22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 t="s">
        <v>8323</v>
      </c>
      <c r="P1059" t="s">
        <v>8326</v>
      </c>
      <c r="Q1059">
        <f t="shared" si="99"/>
        <v>102</v>
      </c>
      <c r="R1059">
        <f t="shared" si="100"/>
        <v>62.92</v>
      </c>
      <c r="S1059" s="15">
        <f t="shared" si="101"/>
        <v>41026.953055555554</v>
      </c>
      <c r="T1059" s="15">
        <f t="shared" si="102"/>
        <v>41061.953055555554</v>
      </c>
      <c r="U1059">
        <f t="shared" si="104"/>
        <v>2012</v>
      </c>
      <c r="V1059">
        <f t="shared" si="107"/>
        <v>35</v>
      </c>
    </row>
    <row r="1060" spans="1:22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 t="s">
        <v>8321</v>
      </c>
      <c r="P1060" t="s">
        <v>8332</v>
      </c>
      <c r="Q1060">
        <f t="shared" si="99"/>
        <v>160</v>
      </c>
      <c r="R1060">
        <f t="shared" si="100"/>
        <v>109.78</v>
      </c>
      <c r="S1060" s="15">
        <f t="shared" si="101"/>
        <v>42508.677187499998</v>
      </c>
      <c r="T1060" s="15">
        <f t="shared" si="102"/>
        <v>42544.852083333331</v>
      </c>
      <c r="U1060">
        <f t="shared" si="104"/>
        <v>2016</v>
      </c>
    </row>
    <row r="1061" spans="1:22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 t="s">
        <v>8311</v>
      </c>
      <c r="P1061" t="s">
        <v>8333</v>
      </c>
      <c r="Q1061">
        <f t="shared" si="99"/>
        <v>112</v>
      </c>
      <c r="R1061">
        <f t="shared" si="100"/>
        <v>53.19</v>
      </c>
      <c r="S1061" s="15">
        <f t="shared" si="101"/>
        <v>42639.421493055561</v>
      </c>
      <c r="T1061" s="15">
        <f t="shared" si="102"/>
        <v>42659.458333333328</v>
      </c>
      <c r="U1061">
        <f t="shared" si="104"/>
        <v>2016</v>
      </c>
    </row>
    <row r="1062" spans="1:22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 t="s">
        <v>8327</v>
      </c>
      <c r="P1062" t="s">
        <v>8331</v>
      </c>
      <c r="Q1062">
        <f t="shared" si="99"/>
        <v>101</v>
      </c>
      <c r="R1062">
        <f t="shared" si="100"/>
        <v>113.88</v>
      </c>
      <c r="S1062" s="15">
        <f t="shared" si="101"/>
        <v>40973.038541666669</v>
      </c>
      <c r="T1062" s="15">
        <f t="shared" si="102"/>
        <v>40993.996874999997</v>
      </c>
      <c r="U1062">
        <f t="shared" si="104"/>
        <v>2012</v>
      </c>
    </row>
    <row r="1063" spans="1:22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 t="s">
        <v>8308</v>
      </c>
      <c r="P1063" t="s">
        <v>8310</v>
      </c>
      <c r="Q1063">
        <f t="shared" si="99"/>
        <v>279</v>
      </c>
      <c r="R1063">
        <f t="shared" si="100"/>
        <v>23.52</v>
      </c>
      <c r="S1063" s="15">
        <f t="shared" si="101"/>
        <v>42564.026319444441</v>
      </c>
      <c r="T1063" s="15">
        <f t="shared" si="102"/>
        <v>42594.026319444441</v>
      </c>
      <c r="U1063">
        <f t="shared" si="104"/>
        <v>2016</v>
      </c>
    </row>
    <row r="1064" spans="1:22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 t="s">
        <v>8321</v>
      </c>
      <c r="P1064" t="s">
        <v>8322</v>
      </c>
      <c r="Q1064">
        <f t="shared" si="99"/>
        <v>111</v>
      </c>
      <c r="R1064">
        <f t="shared" si="100"/>
        <v>50.18</v>
      </c>
      <c r="S1064" s="15">
        <f t="shared" si="101"/>
        <v>40809.15252314815</v>
      </c>
      <c r="T1064" s="15">
        <f t="shared" si="102"/>
        <v>40854.194189814814</v>
      </c>
      <c r="U1064">
        <f t="shared" si="104"/>
        <v>2011</v>
      </c>
    </row>
    <row r="1065" spans="1:22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 t="s">
        <v>8319</v>
      </c>
      <c r="P1065" t="s">
        <v>8345</v>
      </c>
      <c r="Q1065">
        <f t="shared" si="99"/>
        <v>25</v>
      </c>
      <c r="R1065">
        <f t="shared" si="100"/>
        <v>168.39</v>
      </c>
      <c r="S1065" s="15">
        <f t="shared" si="101"/>
        <v>42082.575555555552</v>
      </c>
      <c r="T1065" s="15">
        <f t="shared" si="102"/>
        <v>42105.25</v>
      </c>
      <c r="U1065">
        <f t="shared" si="104"/>
        <v>2015</v>
      </c>
    </row>
    <row r="1066" spans="1:22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 t="s">
        <v>8321</v>
      </c>
      <c r="P1066" t="s">
        <v>8322</v>
      </c>
      <c r="Q1066">
        <f t="shared" si="99"/>
        <v>111</v>
      </c>
      <c r="R1066">
        <f t="shared" si="100"/>
        <v>95.78</v>
      </c>
      <c r="S1066" s="15">
        <f t="shared" si="101"/>
        <v>40267.245717592588</v>
      </c>
      <c r="T1066" s="15">
        <f t="shared" si="102"/>
        <v>40308.844444444447</v>
      </c>
      <c r="U1066">
        <f t="shared" si="104"/>
        <v>2010</v>
      </c>
    </row>
    <row r="1067" spans="1:22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 t="s">
        <v>8327</v>
      </c>
      <c r="P1067" t="s">
        <v>8338</v>
      </c>
      <c r="Q1067">
        <f t="shared" si="99"/>
        <v>111</v>
      </c>
      <c r="R1067">
        <f t="shared" si="100"/>
        <v>554</v>
      </c>
      <c r="S1067" s="15">
        <f t="shared" si="101"/>
        <v>41521.617361111108</v>
      </c>
      <c r="T1067" s="15">
        <f t="shared" si="102"/>
        <v>41535.617361111108</v>
      </c>
      <c r="U1067">
        <f t="shared" si="104"/>
        <v>2013</v>
      </c>
    </row>
    <row r="1068" spans="1:22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 t="s">
        <v>8327</v>
      </c>
      <c r="P1068" t="s">
        <v>8331</v>
      </c>
      <c r="Q1068">
        <f t="shared" si="99"/>
        <v>111</v>
      </c>
      <c r="R1068">
        <f t="shared" si="100"/>
        <v>63.62</v>
      </c>
      <c r="S1068" s="15">
        <f t="shared" si="101"/>
        <v>42146.190902777773</v>
      </c>
      <c r="T1068" s="15">
        <f t="shared" si="102"/>
        <v>42170.190902777773</v>
      </c>
      <c r="U1068">
        <f t="shared" si="104"/>
        <v>2015</v>
      </c>
    </row>
    <row r="1069" spans="1:22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 t="s">
        <v>8316</v>
      </c>
      <c r="P1069" t="s">
        <v>8317</v>
      </c>
      <c r="Q1069">
        <f t="shared" si="99"/>
        <v>120</v>
      </c>
      <c r="R1069">
        <f t="shared" si="100"/>
        <v>48.13</v>
      </c>
      <c r="S1069" s="15">
        <f t="shared" si="101"/>
        <v>42197.771990740745</v>
      </c>
      <c r="T1069" s="15">
        <f t="shared" si="102"/>
        <v>42227.771990740745</v>
      </c>
      <c r="U1069">
        <f t="shared" si="104"/>
        <v>2015</v>
      </c>
    </row>
    <row r="1070" spans="1:22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 t="s">
        <v>8323</v>
      </c>
      <c r="P1070" t="s">
        <v>8326</v>
      </c>
      <c r="Q1070">
        <f t="shared" si="99"/>
        <v>111</v>
      </c>
      <c r="R1070">
        <f t="shared" si="100"/>
        <v>40.630000000000003</v>
      </c>
      <c r="S1070" s="15">
        <f t="shared" si="101"/>
        <v>42401.806562500002</v>
      </c>
      <c r="T1070" s="15">
        <f t="shared" si="102"/>
        <v>42431.806562500002</v>
      </c>
      <c r="U1070">
        <f t="shared" si="104"/>
        <v>2016</v>
      </c>
      <c r="V1070">
        <f t="shared" ref="V1070:V1071" si="108">_xlfn.DAYS(T1070,S1070)</f>
        <v>30</v>
      </c>
    </row>
    <row r="1071" spans="1:22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 t="s">
        <v>8323</v>
      </c>
      <c r="P1071" t="s">
        <v>8326</v>
      </c>
      <c r="Q1071">
        <f t="shared" si="99"/>
        <v>100</v>
      </c>
      <c r="R1071">
        <f t="shared" si="100"/>
        <v>69.819999999999993</v>
      </c>
      <c r="S1071" s="15">
        <f t="shared" si="101"/>
        <v>42466.558796296296</v>
      </c>
      <c r="T1071" s="15">
        <f t="shared" si="102"/>
        <v>42490.165972222225</v>
      </c>
      <c r="U1071">
        <f t="shared" si="104"/>
        <v>2016</v>
      </c>
      <c r="V1071">
        <f t="shared" si="108"/>
        <v>24</v>
      </c>
    </row>
    <row r="1072" spans="1:22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 t="s">
        <v>8323</v>
      </c>
      <c r="P1072" t="s">
        <v>8335</v>
      </c>
      <c r="Q1072">
        <f t="shared" si="99"/>
        <v>110</v>
      </c>
      <c r="R1072">
        <f t="shared" si="100"/>
        <v>166.97</v>
      </c>
      <c r="S1072" s="15">
        <f t="shared" si="101"/>
        <v>42682.616967592592</v>
      </c>
      <c r="T1072" s="15">
        <f t="shared" si="102"/>
        <v>42703.25</v>
      </c>
      <c r="U1072">
        <f t="shared" si="104"/>
        <v>2016</v>
      </c>
    </row>
    <row r="1073" spans="1:22" ht="48" hidden="1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 t="s">
        <v>8319</v>
      </c>
      <c r="P1073" t="s">
        <v>8320</v>
      </c>
      <c r="Q1073">
        <f t="shared" si="99"/>
        <v>110</v>
      </c>
      <c r="R1073">
        <f t="shared" si="100"/>
        <v>68.86</v>
      </c>
      <c r="S1073" s="15">
        <f t="shared" si="101"/>
        <v>42495.871736111112</v>
      </c>
      <c r="T1073" s="15">
        <f t="shared" si="102"/>
        <v>42530.791666666672</v>
      </c>
      <c r="U1073">
        <f t="shared" si="104"/>
        <v>2016</v>
      </c>
    </row>
    <row r="1074" spans="1:22" ht="48" hidden="1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 t="s">
        <v>8316</v>
      </c>
      <c r="P1074" t="s">
        <v>8317</v>
      </c>
      <c r="Q1074">
        <f t="shared" si="99"/>
        <v>220</v>
      </c>
      <c r="R1074">
        <f t="shared" si="100"/>
        <v>37.479999999999997</v>
      </c>
      <c r="S1074" s="15">
        <f t="shared" si="101"/>
        <v>42781.549097222218</v>
      </c>
      <c r="T1074" s="15">
        <f t="shared" si="102"/>
        <v>42806.507430555561</v>
      </c>
      <c r="U1074">
        <f t="shared" si="104"/>
        <v>2017</v>
      </c>
    </row>
    <row r="1075" spans="1:22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 t="s">
        <v>8323</v>
      </c>
      <c r="P1075" t="s">
        <v>8326</v>
      </c>
      <c r="Q1075">
        <f t="shared" si="99"/>
        <v>100</v>
      </c>
      <c r="R1075">
        <f t="shared" si="100"/>
        <v>125.09</v>
      </c>
      <c r="S1075" s="15">
        <f t="shared" si="101"/>
        <v>42193.771481481483</v>
      </c>
      <c r="T1075" s="15">
        <f t="shared" si="102"/>
        <v>42212.957638888889</v>
      </c>
      <c r="U1075">
        <f t="shared" si="104"/>
        <v>2015</v>
      </c>
      <c r="V1075">
        <f t="shared" ref="V1075:V1076" si="109">_xlfn.DAYS(T1075,S1075)</f>
        <v>19</v>
      </c>
    </row>
    <row r="1076" spans="1:22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 t="s">
        <v>8323</v>
      </c>
      <c r="P1076" t="s">
        <v>8326</v>
      </c>
      <c r="Q1076">
        <f t="shared" si="99"/>
        <v>110</v>
      </c>
      <c r="R1076">
        <f t="shared" si="100"/>
        <v>72.38</v>
      </c>
      <c r="S1076" s="15">
        <f t="shared" si="101"/>
        <v>42329.838159722218</v>
      </c>
      <c r="T1076" s="15">
        <f t="shared" si="102"/>
        <v>42388.957638888889</v>
      </c>
      <c r="U1076">
        <f t="shared" si="104"/>
        <v>2015</v>
      </c>
      <c r="V1076">
        <f t="shared" si="109"/>
        <v>59</v>
      </c>
    </row>
    <row r="1077" spans="1:22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 t="s">
        <v>8327</v>
      </c>
      <c r="P1077" t="s">
        <v>8331</v>
      </c>
      <c r="Q1077">
        <f t="shared" si="99"/>
        <v>100</v>
      </c>
      <c r="R1077">
        <f t="shared" si="100"/>
        <v>305.56</v>
      </c>
      <c r="S1077" s="15">
        <f t="shared" si="101"/>
        <v>40730.105625000004</v>
      </c>
      <c r="T1077" s="15">
        <f t="shared" si="102"/>
        <v>40747.165972222225</v>
      </c>
      <c r="U1077">
        <f t="shared" si="104"/>
        <v>2011</v>
      </c>
    </row>
    <row r="1078" spans="1:22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 t="s">
        <v>8316</v>
      </c>
      <c r="P1078" t="s">
        <v>8317</v>
      </c>
      <c r="Q1078">
        <f t="shared" si="99"/>
        <v>137</v>
      </c>
      <c r="R1078">
        <f t="shared" si="100"/>
        <v>69.569999999999993</v>
      </c>
      <c r="S1078" s="15">
        <f t="shared" si="101"/>
        <v>42774.621712962966</v>
      </c>
      <c r="T1078" s="15">
        <f t="shared" si="102"/>
        <v>42804.621712962966</v>
      </c>
      <c r="U1078">
        <f t="shared" si="104"/>
        <v>2017</v>
      </c>
    </row>
    <row r="1079" spans="1:22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 t="s">
        <v>8323</v>
      </c>
      <c r="P1079" t="s">
        <v>8326</v>
      </c>
      <c r="Q1079">
        <f t="shared" si="99"/>
        <v>110</v>
      </c>
      <c r="R1079">
        <f t="shared" si="100"/>
        <v>50.75</v>
      </c>
      <c r="S1079" s="15">
        <f t="shared" si="101"/>
        <v>42061.212488425925</v>
      </c>
      <c r="T1079" s="15">
        <f t="shared" si="102"/>
        <v>42089.166666666672</v>
      </c>
      <c r="U1079">
        <f t="shared" si="104"/>
        <v>2015</v>
      </c>
      <c r="V1079">
        <f t="shared" ref="V1079:V1080" si="110">_xlfn.DAYS(T1079,S1079)</f>
        <v>28</v>
      </c>
    </row>
    <row r="1080" spans="1:22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 t="s">
        <v>8323</v>
      </c>
      <c r="P1080" t="s">
        <v>8326</v>
      </c>
      <c r="Q1080">
        <f t="shared" si="99"/>
        <v>110</v>
      </c>
      <c r="R1080">
        <f t="shared" si="100"/>
        <v>91.3</v>
      </c>
      <c r="S1080" s="15">
        <f t="shared" si="101"/>
        <v>40531.886886574073</v>
      </c>
      <c r="T1080" s="15">
        <f t="shared" si="102"/>
        <v>40591.886886574073</v>
      </c>
      <c r="U1080">
        <f t="shared" si="104"/>
        <v>2010</v>
      </c>
      <c r="V1080">
        <f t="shared" si="110"/>
        <v>60</v>
      </c>
    </row>
    <row r="1081" spans="1:22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 t="s">
        <v>8311</v>
      </c>
      <c r="P1081" t="s">
        <v>8333</v>
      </c>
      <c r="Q1081">
        <f t="shared" si="99"/>
        <v>109</v>
      </c>
      <c r="R1081">
        <f t="shared" si="100"/>
        <v>54.69</v>
      </c>
      <c r="S1081" s="15">
        <f t="shared" si="101"/>
        <v>42184.816539351858</v>
      </c>
      <c r="T1081" s="15">
        <f t="shared" si="102"/>
        <v>42215.165972222225</v>
      </c>
      <c r="U1081">
        <f t="shared" si="104"/>
        <v>2015</v>
      </c>
    </row>
    <row r="1082" spans="1:22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 t="s">
        <v>8327</v>
      </c>
      <c r="P1082" t="s">
        <v>8331</v>
      </c>
      <c r="Q1082">
        <f t="shared" si="99"/>
        <v>137</v>
      </c>
      <c r="R1082">
        <f t="shared" si="100"/>
        <v>70.06</v>
      </c>
      <c r="S1082" s="15">
        <f t="shared" si="101"/>
        <v>42126.92123842593</v>
      </c>
      <c r="T1082" s="15">
        <f t="shared" si="102"/>
        <v>42158.1875</v>
      </c>
      <c r="U1082">
        <f t="shared" si="104"/>
        <v>2015</v>
      </c>
    </row>
    <row r="1083" spans="1:22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 t="s">
        <v>8323</v>
      </c>
      <c r="P1083" t="s">
        <v>8326</v>
      </c>
      <c r="Q1083">
        <f t="shared" si="99"/>
        <v>109</v>
      </c>
      <c r="R1083">
        <f t="shared" si="100"/>
        <v>74.819999999999993</v>
      </c>
      <c r="S1083" s="15">
        <f t="shared" si="101"/>
        <v>42303.672662037032</v>
      </c>
      <c r="T1083" s="15">
        <f t="shared" si="102"/>
        <v>42338.714328703703</v>
      </c>
      <c r="U1083">
        <f t="shared" si="104"/>
        <v>2015</v>
      </c>
      <c r="V1083">
        <f>_xlfn.DAYS(T1083,S1083)</f>
        <v>35</v>
      </c>
    </row>
    <row r="1084" spans="1:22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 t="s">
        <v>8321</v>
      </c>
      <c r="P1084" t="s">
        <v>8322</v>
      </c>
      <c r="Q1084">
        <f t="shared" si="99"/>
        <v>136</v>
      </c>
      <c r="R1084">
        <f t="shared" si="100"/>
        <v>160.47</v>
      </c>
      <c r="S1084" s="15">
        <f t="shared" si="101"/>
        <v>42058.235289351855</v>
      </c>
      <c r="T1084" s="15">
        <f t="shared" si="102"/>
        <v>42085.333333333328</v>
      </c>
      <c r="U1084">
        <f t="shared" si="104"/>
        <v>2015</v>
      </c>
    </row>
    <row r="1085" spans="1:22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 t="s">
        <v>8313</v>
      </c>
      <c r="P1085" t="s">
        <v>8314</v>
      </c>
      <c r="Q1085">
        <f t="shared" si="99"/>
        <v>35</v>
      </c>
      <c r="R1085">
        <f t="shared" si="100"/>
        <v>104.85</v>
      </c>
      <c r="S1085" s="15">
        <f t="shared" si="101"/>
        <v>42282.678287037037</v>
      </c>
      <c r="T1085" s="15">
        <f t="shared" si="102"/>
        <v>42322.719953703709</v>
      </c>
      <c r="U1085">
        <f t="shared" si="104"/>
        <v>2015</v>
      </c>
    </row>
    <row r="1086" spans="1:22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 t="s">
        <v>8311</v>
      </c>
      <c r="P1086" t="s">
        <v>8333</v>
      </c>
      <c r="Q1086">
        <f t="shared" si="99"/>
        <v>156</v>
      </c>
      <c r="R1086">
        <f t="shared" si="100"/>
        <v>36.53</v>
      </c>
      <c r="S1086" s="15">
        <f t="shared" si="101"/>
        <v>41247.020243055551</v>
      </c>
      <c r="T1086" s="15">
        <f t="shared" si="102"/>
        <v>41288.888888888891</v>
      </c>
      <c r="U1086">
        <f t="shared" si="104"/>
        <v>2012</v>
      </c>
    </row>
    <row r="1087" spans="1:22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 t="s">
        <v>8327</v>
      </c>
      <c r="P1087" t="s">
        <v>8331</v>
      </c>
      <c r="Q1087">
        <f t="shared" si="99"/>
        <v>272</v>
      </c>
      <c r="R1087">
        <f t="shared" si="100"/>
        <v>48.54</v>
      </c>
      <c r="S1087" s="15">
        <f t="shared" si="101"/>
        <v>41228.924884259257</v>
      </c>
      <c r="T1087" s="15">
        <f t="shared" si="102"/>
        <v>41258.924884259257</v>
      </c>
      <c r="U1087">
        <f t="shared" si="104"/>
        <v>2012</v>
      </c>
    </row>
    <row r="1088" spans="1:22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 t="s">
        <v>8327</v>
      </c>
      <c r="P1088" t="s">
        <v>8328</v>
      </c>
      <c r="Q1088">
        <f t="shared" si="99"/>
        <v>109</v>
      </c>
      <c r="R1088">
        <f t="shared" si="100"/>
        <v>61.04</v>
      </c>
      <c r="S1088" s="15">
        <f t="shared" si="101"/>
        <v>41696.817129629628</v>
      </c>
      <c r="T1088" s="15">
        <f t="shared" si="102"/>
        <v>41731.775462962964</v>
      </c>
      <c r="U1088">
        <f t="shared" si="104"/>
        <v>2014</v>
      </c>
    </row>
    <row r="1089" spans="1:22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 t="s">
        <v>8311</v>
      </c>
      <c r="P1089" t="s">
        <v>8348</v>
      </c>
      <c r="Q1089">
        <f t="shared" si="99"/>
        <v>32</v>
      </c>
      <c r="R1089">
        <f t="shared" si="100"/>
        <v>115.55</v>
      </c>
      <c r="S1089" s="15">
        <f t="shared" si="101"/>
        <v>42304.210833333331</v>
      </c>
      <c r="T1089" s="15">
        <f t="shared" si="102"/>
        <v>42334.252500000002</v>
      </c>
      <c r="U1089">
        <f t="shared" si="104"/>
        <v>2015</v>
      </c>
    </row>
    <row r="1090" spans="1:22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 t="s">
        <v>8323</v>
      </c>
      <c r="P1090" t="s">
        <v>8326</v>
      </c>
      <c r="Q1090">
        <f t="shared" si="99"/>
        <v>109</v>
      </c>
      <c r="R1090">
        <f t="shared" si="100"/>
        <v>54.3</v>
      </c>
      <c r="S1090" s="15">
        <f t="shared" si="101"/>
        <v>41931.682939814818</v>
      </c>
      <c r="T1090" s="15">
        <f t="shared" si="102"/>
        <v>41961.724606481483</v>
      </c>
      <c r="U1090">
        <f t="shared" si="104"/>
        <v>2014</v>
      </c>
      <c r="V1090">
        <f>_xlfn.DAYS(T1090,S1090)</f>
        <v>30</v>
      </c>
    </row>
    <row r="1091" spans="1:22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 t="s">
        <v>8313</v>
      </c>
      <c r="P1091" t="s">
        <v>8314</v>
      </c>
      <c r="Q1091">
        <f t="shared" ref="Q1091:Q1154" si="111">ROUND(E1091/D1091*100,0)</f>
        <v>15</v>
      </c>
      <c r="R1091">
        <f t="shared" ref="R1091:R1154" si="112">IFERROR(ROUND(E1091/L1091,2),0)</f>
        <v>71.34</v>
      </c>
      <c r="S1091" s="15">
        <f t="shared" ref="S1091:S1154" si="113">(((J1091/60)/60)/24)+DATE(1970,1,1)</f>
        <v>42388.575104166666</v>
      </c>
      <c r="T1091" s="15">
        <f t="shared" ref="T1091:T1154" si="114">(((I1091/60)/60)/24)+DATE(1970,1,1)</f>
        <v>42421.575104166666</v>
      </c>
      <c r="U1091">
        <f t="shared" si="104"/>
        <v>2016</v>
      </c>
    </row>
    <row r="1092" spans="1:22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 t="s">
        <v>8316</v>
      </c>
      <c r="P1092" t="s">
        <v>8317</v>
      </c>
      <c r="Q1092">
        <f t="shared" si="111"/>
        <v>271</v>
      </c>
      <c r="R1092">
        <f t="shared" si="112"/>
        <v>53.08</v>
      </c>
      <c r="S1092" s="15">
        <f t="shared" si="113"/>
        <v>42338.709108796291</v>
      </c>
      <c r="T1092" s="15">
        <f t="shared" si="114"/>
        <v>42372.957638888889</v>
      </c>
      <c r="U1092">
        <f t="shared" si="104"/>
        <v>2015</v>
      </c>
    </row>
    <row r="1093" spans="1:22" ht="32" hidden="1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 t="s">
        <v>8323</v>
      </c>
      <c r="P1093" t="s">
        <v>8335</v>
      </c>
      <c r="Q1093">
        <f t="shared" si="111"/>
        <v>108</v>
      </c>
      <c r="R1093">
        <f t="shared" si="112"/>
        <v>94.91</v>
      </c>
      <c r="S1093" s="15">
        <f t="shared" si="113"/>
        <v>42656.005173611105</v>
      </c>
      <c r="T1093" s="15">
        <f t="shared" si="114"/>
        <v>42689.088888888888</v>
      </c>
      <c r="U1093">
        <f t="shared" si="104"/>
        <v>2016</v>
      </c>
    </row>
    <row r="1094" spans="1:22" ht="48" hidden="1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 t="s">
        <v>8321</v>
      </c>
      <c r="P1094" t="s">
        <v>8343</v>
      </c>
      <c r="Q1094">
        <f t="shared" si="111"/>
        <v>155</v>
      </c>
      <c r="R1094">
        <f t="shared" si="112"/>
        <v>102.08</v>
      </c>
      <c r="S1094" s="15">
        <f t="shared" si="113"/>
        <v>42125.333182870367</v>
      </c>
      <c r="T1094" s="15">
        <f t="shared" si="114"/>
        <v>42155.333182870367</v>
      </c>
      <c r="U1094">
        <f t="shared" si="104"/>
        <v>2015</v>
      </c>
    </row>
    <row r="1095" spans="1:22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 t="s">
        <v>8327</v>
      </c>
      <c r="P1095" t="s">
        <v>8331</v>
      </c>
      <c r="Q1095">
        <f t="shared" si="111"/>
        <v>120</v>
      </c>
      <c r="R1095">
        <f t="shared" si="112"/>
        <v>50.93</v>
      </c>
      <c r="S1095" s="15">
        <f t="shared" si="113"/>
        <v>41792.667361111111</v>
      </c>
      <c r="T1095" s="15">
        <f t="shared" si="114"/>
        <v>41813.667361111111</v>
      </c>
      <c r="U1095">
        <f t="shared" si="104"/>
        <v>2014</v>
      </c>
    </row>
    <row r="1096" spans="1:22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 t="s">
        <v>8308</v>
      </c>
      <c r="P1096" t="s">
        <v>8309</v>
      </c>
      <c r="Q1096">
        <f t="shared" si="111"/>
        <v>108</v>
      </c>
      <c r="R1096">
        <f t="shared" si="112"/>
        <v>154.16999999999999</v>
      </c>
      <c r="S1096" s="15">
        <f t="shared" si="113"/>
        <v>42705.764513888891</v>
      </c>
      <c r="T1096" s="15">
        <f t="shared" si="114"/>
        <v>42735.764513888891</v>
      </c>
      <c r="U1096">
        <f t="shared" si="104"/>
        <v>2016</v>
      </c>
    </row>
    <row r="1097" spans="1:22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 t="s">
        <v>8313</v>
      </c>
      <c r="P1097" t="s">
        <v>8314</v>
      </c>
      <c r="Q1097">
        <f t="shared" si="111"/>
        <v>31</v>
      </c>
      <c r="R1097">
        <f t="shared" si="112"/>
        <v>71.87</v>
      </c>
      <c r="S1097" s="15">
        <f t="shared" si="113"/>
        <v>42018.071550925932</v>
      </c>
      <c r="T1097" s="15">
        <f t="shared" si="114"/>
        <v>42049.071550925932</v>
      </c>
      <c r="U1097">
        <f t="shared" si="104"/>
        <v>2015</v>
      </c>
    </row>
    <row r="1098" spans="1:22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 t="s">
        <v>8321</v>
      </c>
      <c r="P1098" t="s">
        <v>8322</v>
      </c>
      <c r="Q1098">
        <f t="shared" si="111"/>
        <v>108</v>
      </c>
      <c r="R1098">
        <f t="shared" si="112"/>
        <v>45.67</v>
      </c>
      <c r="S1098" s="15">
        <f t="shared" si="113"/>
        <v>40697.498449074075</v>
      </c>
      <c r="T1098" s="15">
        <f t="shared" si="114"/>
        <v>40727.498449074075</v>
      </c>
      <c r="U1098">
        <f t="shared" ref="U1098:U1161" si="115">YEAR(S1098)</f>
        <v>2011</v>
      </c>
    </row>
    <row r="1099" spans="1:22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 t="s">
        <v>8321</v>
      </c>
      <c r="P1099" t="s">
        <v>8332</v>
      </c>
      <c r="Q1099">
        <f t="shared" si="111"/>
        <v>108</v>
      </c>
      <c r="R1099">
        <f t="shared" si="112"/>
        <v>76.87</v>
      </c>
      <c r="S1099" s="15">
        <f t="shared" si="113"/>
        <v>41932.819525462961</v>
      </c>
      <c r="T1099" s="15">
        <f t="shared" si="114"/>
        <v>41992.861192129625</v>
      </c>
      <c r="U1099">
        <f t="shared" si="115"/>
        <v>2014</v>
      </c>
    </row>
    <row r="1100" spans="1:22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 t="s">
        <v>8323</v>
      </c>
      <c r="P1100" t="s">
        <v>8335</v>
      </c>
      <c r="Q1100">
        <f t="shared" si="111"/>
        <v>90</v>
      </c>
      <c r="R1100">
        <f t="shared" si="112"/>
        <v>145.41</v>
      </c>
      <c r="S1100" s="15">
        <f t="shared" si="113"/>
        <v>42084.881539351853</v>
      </c>
      <c r="T1100" s="15">
        <f t="shared" si="114"/>
        <v>42114.881539351853</v>
      </c>
      <c r="U1100">
        <f t="shared" si="115"/>
        <v>2015</v>
      </c>
    </row>
    <row r="1101" spans="1:22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 t="s">
        <v>8323</v>
      </c>
      <c r="P1101" t="s">
        <v>8326</v>
      </c>
      <c r="Q1101">
        <f t="shared" si="111"/>
        <v>108</v>
      </c>
      <c r="R1101">
        <f t="shared" si="112"/>
        <v>76.8</v>
      </c>
      <c r="S1101" s="15">
        <f t="shared" si="113"/>
        <v>42495.992800925931</v>
      </c>
      <c r="T1101" s="15">
        <f t="shared" si="114"/>
        <v>42552.958333333328</v>
      </c>
      <c r="U1101">
        <f t="shared" si="115"/>
        <v>2016</v>
      </c>
      <c r="V1101">
        <f t="shared" ref="V1101:V1102" si="116">_xlfn.DAYS(T1101,S1101)</f>
        <v>57</v>
      </c>
    </row>
    <row r="1102" spans="1:22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 t="s">
        <v>8323</v>
      </c>
      <c r="P1102" t="s">
        <v>8326</v>
      </c>
      <c r="Q1102">
        <f t="shared" si="111"/>
        <v>139</v>
      </c>
      <c r="R1102">
        <f t="shared" si="112"/>
        <v>116.65</v>
      </c>
      <c r="S1102" s="15">
        <f t="shared" si="113"/>
        <v>42185.521087962959</v>
      </c>
      <c r="T1102" s="15">
        <f t="shared" si="114"/>
        <v>42215.521087962959</v>
      </c>
      <c r="U1102">
        <f t="shared" si="115"/>
        <v>2015</v>
      </c>
      <c r="V1102">
        <f t="shared" si="116"/>
        <v>30</v>
      </c>
    </row>
    <row r="1103" spans="1:22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 t="s">
        <v>8321</v>
      </c>
      <c r="P1103" t="s">
        <v>8332</v>
      </c>
      <c r="Q1103">
        <f t="shared" si="111"/>
        <v>102</v>
      </c>
      <c r="R1103">
        <f t="shared" si="112"/>
        <v>83.75</v>
      </c>
      <c r="S1103" s="15">
        <f t="shared" si="113"/>
        <v>42286.660891203705</v>
      </c>
      <c r="T1103" s="15">
        <f t="shared" si="114"/>
        <v>42316.702557870376</v>
      </c>
      <c r="U1103">
        <f t="shared" si="115"/>
        <v>2015</v>
      </c>
    </row>
    <row r="1104" spans="1:22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 t="s">
        <v>8327</v>
      </c>
      <c r="P1104" t="s">
        <v>8331</v>
      </c>
      <c r="Q1104">
        <f t="shared" si="111"/>
        <v>107</v>
      </c>
      <c r="R1104">
        <f t="shared" si="112"/>
        <v>68.709999999999994</v>
      </c>
      <c r="S1104" s="15">
        <f t="shared" si="113"/>
        <v>42279.669768518521</v>
      </c>
      <c r="T1104" s="15">
        <f t="shared" si="114"/>
        <v>42321.711435185185</v>
      </c>
      <c r="U1104">
        <f t="shared" si="115"/>
        <v>2015</v>
      </c>
    </row>
    <row r="1105" spans="1:22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 t="s">
        <v>8323</v>
      </c>
      <c r="P1105" t="s">
        <v>8326</v>
      </c>
      <c r="Q1105">
        <f t="shared" si="111"/>
        <v>160</v>
      </c>
      <c r="R1105">
        <f t="shared" si="112"/>
        <v>40.29</v>
      </c>
      <c r="S1105" s="15">
        <f t="shared" si="113"/>
        <v>41793.668761574074</v>
      </c>
      <c r="T1105" s="15">
        <f t="shared" si="114"/>
        <v>41823.668761574074</v>
      </c>
      <c r="U1105">
        <f t="shared" si="115"/>
        <v>2014</v>
      </c>
      <c r="V1105">
        <f>_xlfn.DAYS(T1105,S1105)</f>
        <v>30</v>
      </c>
    </row>
    <row r="1106" spans="1:22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 t="s">
        <v>8327</v>
      </c>
      <c r="P1106" t="s">
        <v>8331</v>
      </c>
      <c r="Q1106">
        <f t="shared" si="111"/>
        <v>107</v>
      </c>
      <c r="R1106">
        <f t="shared" si="112"/>
        <v>73.36</v>
      </c>
      <c r="S1106" s="15">
        <f t="shared" si="113"/>
        <v>42703.214409722219</v>
      </c>
      <c r="T1106" s="15">
        <f t="shared" si="114"/>
        <v>42733.214409722219</v>
      </c>
      <c r="U1106">
        <f t="shared" si="115"/>
        <v>2016</v>
      </c>
    </row>
    <row r="1107" spans="1:22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 t="s">
        <v>8323</v>
      </c>
      <c r="P1107" t="s">
        <v>8326</v>
      </c>
      <c r="Q1107">
        <f t="shared" si="111"/>
        <v>107</v>
      </c>
      <c r="R1107">
        <f t="shared" si="112"/>
        <v>74.209999999999994</v>
      </c>
      <c r="S1107" s="15">
        <f t="shared" si="113"/>
        <v>41915.762835648151</v>
      </c>
      <c r="T1107" s="15">
        <f t="shared" si="114"/>
        <v>41944.720833333333</v>
      </c>
      <c r="U1107">
        <f t="shared" si="115"/>
        <v>2014</v>
      </c>
      <c r="V1107">
        <f>_xlfn.DAYS(T1107,S1107)</f>
        <v>29</v>
      </c>
    </row>
    <row r="1108" spans="1:22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 t="s">
        <v>8327</v>
      </c>
      <c r="P1108" t="s">
        <v>8331</v>
      </c>
      <c r="Q1108">
        <f t="shared" si="111"/>
        <v>127</v>
      </c>
      <c r="R1108">
        <f t="shared" si="112"/>
        <v>59.23</v>
      </c>
      <c r="S1108" s="15">
        <f t="shared" si="113"/>
        <v>41495.692627314813</v>
      </c>
      <c r="T1108" s="15">
        <f t="shared" si="114"/>
        <v>41527.165972222225</v>
      </c>
      <c r="U1108">
        <f t="shared" si="115"/>
        <v>2013</v>
      </c>
    </row>
    <row r="1109" spans="1:22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 t="s">
        <v>8313</v>
      </c>
      <c r="P1109" t="s">
        <v>8314</v>
      </c>
      <c r="Q1109">
        <f t="shared" si="111"/>
        <v>107</v>
      </c>
      <c r="R1109">
        <f t="shared" si="112"/>
        <v>108.78</v>
      </c>
      <c r="S1109" s="15">
        <f t="shared" si="113"/>
        <v>42068.829039351855</v>
      </c>
      <c r="T1109" s="15">
        <f t="shared" si="114"/>
        <v>42088.787372685183</v>
      </c>
      <c r="U1109">
        <f t="shared" si="115"/>
        <v>2015</v>
      </c>
    </row>
    <row r="1110" spans="1:22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 t="s">
        <v>8323</v>
      </c>
      <c r="P1110" t="s">
        <v>8324</v>
      </c>
      <c r="Q1110">
        <f t="shared" si="111"/>
        <v>27</v>
      </c>
      <c r="R1110">
        <f t="shared" si="112"/>
        <v>70.11</v>
      </c>
      <c r="S1110" s="15">
        <f t="shared" si="113"/>
        <v>41885.595138888886</v>
      </c>
      <c r="T1110" s="15">
        <f t="shared" si="114"/>
        <v>41916.595138888886</v>
      </c>
      <c r="U1110">
        <f t="shared" si="115"/>
        <v>2014</v>
      </c>
    </row>
    <row r="1111" spans="1:22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 t="s">
        <v>8321</v>
      </c>
      <c r="P1111" t="s">
        <v>8322</v>
      </c>
      <c r="Q1111">
        <f t="shared" si="111"/>
        <v>177</v>
      </c>
      <c r="R1111">
        <f t="shared" si="112"/>
        <v>81.89</v>
      </c>
      <c r="S1111" s="15">
        <f t="shared" si="113"/>
        <v>40235.900358796294</v>
      </c>
      <c r="T1111" s="15">
        <f t="shared" si="114"/>
        <v>40296.78402777778</v>
      </c>
      <c r="U1111">
        <f t="shared" si="115"/>
        <v>2010</v>
      </c>
    </row>
    <row r="1112" spans="1:22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 t="s">
        <v>8327</v>
      </c>
      <c r="P1112" t="s">
        <v>8328</v>
      </c>
      <c r="Q1112">
        <f t="shared" si="111"/>
        <v>116</v>
      </c>
      <c r="R1112">
        <f t="shared" si="112"/>
        <v>50.69</v>
      </c>
      <c r="S1112" s="15">
        <f t="shared" si="113"/>
        <v>41099.093865740739</v>
      </c>
      <c r="T1112" s="15">
        <f t="shared" si="114"/>
        <v>41131.916666666664</v>
      </c>
      <c r="U1112">
        <f t="shared" si="115"/>
        <v>2012</v>
      </c>
    </row>
    <row r="1113" spans="1:22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 t="s">
        <v>8323</v>
      </c>
      <c r="P1113" t="s">
        <v>8324</v>
      </c>
      <c r="Q1113">
        <f t="shared" si="111"/>
        <v>133</v>
      </c>
      <c r="R1113">
        <f t="shared" si="112"/>
        <v>82.94</v>
      </c>
      <c r="S1113" s="15">
        <f t="shared" si="113"/>
        <v>41843.155729166669</v>
      </c>
      <c r="T1113" s="15">
        <f t="shared" si="114"/>
        <v>41873.155729166669</v>
      </c>
      <c r="U1113">
        <f t="shared" si="115"/>
        <v>2014</v>
      </c>
    </row>
    <row r="1114" spans="1:22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 t="s">
        <v>8327</v>
      </c>
      <c r="P1114" t="s">
        <v>8331</v>
      </c>
      <c r="Q1114">
        <f t="shared" si="111"/>
        <v>106</v>
      </c>
      <c r="R1114">
        <f t="shared" si="112"/>
        <v>189.29</v>
      </c>
      <c r="S1114" s="15">
        <f t="shared" si="113"/>
        <v>40274.745127314818</v>
      </c>
      <c r="T1114" s="15">
        <f t="shared" si="114"/>
        <v>40344.166666666664</v>
      </c>
      <c r="U1114">
        <f t="shared" si="115"/>
        <v>2010</v>
      </c>
    </row>
    <row r="1115" spans="1:22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 t="s">
        <v>8313</v>
      </c>
      <c r="P1115" t="s">
        <v>8314</v>
      </c>
      <c r="Q1115">
        <f t="shared" si="111"/>
        <v>132</v>
      </c>
      <c r="R1115">
        <f t="shared" si="112"/>
        <v>48.15</v>
      </c>
      <c r="S1115" s="15">
        <f t="shared" si="113"/>
        <v>42484.829062500001</v>
      </c>
      <c r="T1115" s="15">
        <f t="shared" si="114"/>
        <v>42513.916666666672</v>
      </c>
      <c r="U1115">
        <f t="shared" si="115"/>
        <v>2016</v>
      </c>
    </row>
    <row r="1116" spans="1:22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 t="s">
        <v>8323</v>
      </c>
      <c r="P1116" t="s">
        <v>8326</v>
      </c>
      <c r="Q1116">
        <f t="shared" si="111"/>
        <v>106</v>
      </c>
      <c r="R1116">
        <f t="shared" si="112"/>
        <v>143.11000000000001</v>
      </c>
      <c r="S1116" s="15">
        <f t="shared" si="113"/>
        <v>41851.541585648149</v>
      </c>
      <c r="T1116" s="15">
        <f t="shared" si="114"/>
        <v>41872.686111111114</v>
      </c>
      <c r="U1116">
        <f t="shared" si="115"/>
        <v>2014</v>
      </c>
      <c r="V1116">
        <f t="shared" ref="V1116:V1119" si="117">_xlfn.DAYS(T1116,S1116)</f>
        <v>21</v>
      </c>
    </row>
    <row r="1117" spans="1:22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 t="s">
        <v>8323</v>
      </c>
      <c r="P1117" t="s">
        <v>8326</v>
      </c>
      <c r="Q1117">
        <f t="shared" si="111"/>
        <v>106</v>
      </c>
      <c r="R1117">
        <f t="shared" si="112"/>
        <v>115.02</v>
      </c>
      <c r="S1117" s="15">
        <f t="shared" si="113"/>
        <v>42737.910138888896</v>
      </c>
      <c r="T1117" s="15">
        <f t="shared" si="114"/>
        <v>42767.957638888889</v>
      </c>
      <c r="U1117">
        <f t="shared" si="115"/>
        <v>2017</v>
      </c>
      <c r="V1117">
        <f t="shared" si="117"/>
        <v>30</v>
      </c>
    </row>
    <row r="1118" spans="1:22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 t="s">
        <v>8323</v>
      </c>
      <c r="P1118" t="s">
        <v>8326</v>
      </c>
      <c r="Q1118">
        <f t="shared" si="111"/>
        <v>106</v>
      </c>
      <c r="R1118">
        <f t="shared" si="112"/>
        <v>41.94</v>
      </c>
      <c r="S1118" s="15">
        <f t="shared" si="113"/>
        <v>41753.593275462961</v>
      </c>
      <c r="T1118" s="15">
        <f t="shared" si="114"/>
        <v>41778.875</v>
      </c>
      <c r="U1118">
        <f t="shared" si="115"/>
        <v>2014</v>
      </c>
      <c r="V1118">
        <f t="shared" si="117"/>
        <v>25</v>
      </c>
    </row>
    <row r="1119" spans="1:22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 t="s">
        <v>8323</v>
      </c>
      <c r="P1119" t="s">
        <v>8326</v>
      </c>
      <c r="Q1119">
        <f t="shared" si="111"/>
        <v>105</v>
      </c>
      <c r="R1119">
        <f t="shared" si="112"/>
        <v>107.57</v>
      </c>
      <c r="S1119" s="15">
        <f t="shared" si="113"/>
        <v>42151.069606481484</v>
      </c>
      <c r="T1119" s="15">
        <f t="shared" si="114"/>
        <v>42172.069606481484</v>
      </c>
      <c r="U1119">
        <f t="shared" si="115"/>
        <v>2015</v>
      </c>
      <c r="V1119">
        <f t="shared" si="117"/>
        <v>21</v>
      </c>
    </row>
    <row r="1120" spans="1:22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 t="s">
        <v>8321</v>
      </c>
      <c r="P1120" t="s">
        <v>8322</v>
      </c>
      <c r="Q1120">
        <f t="shared" si="111"/>
        <v>105</v>
      </c>
      <c r="R1120">
        <f t="shared" si="112"/>
        <v>75.19</v>
      </c>
      <c r="S1120" s="15">
        <f t="shared" si="113"/>
        <v>40718.310659722221</v>
      </c>
      <c r="T1120" s="15">
        <f t="shared" si="114"/>
        <v>40765.297222222223</v>
      </c>
      <c r="U1120">
        <f t="shared" si="115"/>
        <v>2011</v>
      </c>
    </row>
    <row r="1121" spans="1:22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 t="s">
        <v>8323</v>
      </c>
      <c r="P1121" t="s">
        <v>8326</v>
      </c>
      <c r="Q1121">
        <f t="shared" si="111"/>
        <v>105</v>
      </c>
      <c r="R1121">
        <f t="shared" si="112"/>
        <v>64.16</v>
      </c>
      <c r="S1121" s="15">
        <f t="shared" si="113"/>
        <v>41809.12300925926</v>
      </c>
      <c r="T1121" s="15">
        <f t="shared" si="114"/>
        <v>41831.677083333336</v>
      </c>
      <c r="U1121">
        <f t="shared" si="115"/>
        <v>2014</v>
      </c>
      <c r="V1121">
        <f>_xlfn.DAYS(T1121,S1121)</f>
        <v>22</v>
      </c>
    </row>
    <row r="1122" spans="1:22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 t="s">
        <v>8321</v>
      </c>
      <c r="P1122" t="s">
        <v>8343</v>
      </c>
      <c r="Q1122">
        <f t="shared" si="111"/>
        <v>105</v>
      </c>
      <c r="R1122">
        <f t="shared" si="112"/>
        <v>122.33</v>
      </c>
      <c r="S1122" s="15">
        <f t="shared" si="113"/>
        <v>42721.198877314819</v>
      </c>
      <c r="T1122" s="15">
        <f t="shared" si="114"/>
        <v>42767.333333333328</v>
      </c>
      <c r="U1122">
        <f t="shared" si="115"/>
        <v>2016</v>
      </c>
    </row>
    <row r="1123" spans="1:22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 t="s">
        <v>8321</v>
      </c>
      <c r="P1123" t="s">
        <v>8322</v>
      </c>
      <c r="Q1123">
        <f t="shared" si="111"/>
        <v>112</v>
      </c>
      <c r="R1123">
        <f t="shared" si="112"/>
        <v>105.18</v>
      </c>
      <c r="S1123" s="15">
        <f t="shared" si="113"/>
        <v>42417.818078703705</v>
      </c>
      <c r="T1123" s="15">
        <f t="shared" si="114"/>
        <v>42477.776412037041</v>
      </c>
      <c r="U1123">
        <f t="shared" si="115"/>
        <v>2016</v>
      </c>
    </row>
    <row r="1124" spans="1:22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 t="s">
        <v>8323</v>
      </c>
      <c r="P1124" t="s">
        <v>8326</v>
      </c>
      <c r="Q1124">
        <f t="shared" si="111"/>
        <v>117</v>
      </c>
      <c r="R1124">
        <f t="shared" si="112"/>
        <v>52.58</v>
      </c>
      <c r="S1124" s="15">
        <f t="shared" si="113"/>
        <v>42426.949988425928</v>
      </c>
      <c r="T1124" s="15">
        <f t="shared" si="114"/>
        <v>42461.165972222225</v>
      </c>
      <c r="U1124">
        <f t="shared" si="115"/>
        <v>2016</v>
      </c>
      <c r="V1124">
        <f t="shared" ref="V1124:V1126" si="118">_xlfn.DAYS(T1124,S1124)</f>
        <v>35</v>
      </c>
    </row>
    <row r="1125" spans="1:22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 t="s">
        <v>8323</v>
      </c>
      <c r="P1125" t="s">
        <v>8326</v>
      </c>
      <c r="Q1125">
        <f t="shared" si="111"/>
        <v>11</v>
      </c>
      <c r="R1125">
        <f t="shared" si="112"/>
        <v>437.5</v>
      </c>
      <c r="S1125" s="15">
        <f t="shared" si="113"/>
        <v>42796.682476851856</v>
      </c>
      <c r="T1125" s="15">
        <f t="shared" si="114"/>
        <v>42841.640810185185</v>
      </c>
      <c r="U1125">
        <f t="shared" si="115"/>
        <v>2017</v>
      </c>
      <c r="V1125">
        <f t="shared" si="118"/>
        <v>45</v>
      </c>
    </row>
    <row r="1126" spans="1:22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 t="s">
        <v>8323</v>
      </c>
      <c r="P1126" t="s">
        <v>8326</v>
      </c>
      <c r="Q1126">
        <f t="shared" si="111"/>
        <v>105</v>
      </c>
      <c r="R1126">
        <f t="shared" si="112"/>
        <v>50.38</v>
      </c>
      <c r="S1126" s="15">
        <f t="shared" si="113"/>
        <v>42139.525567129633</v>
      </c>
      <c r="T1126" s="15">
        <f t="shared" si="114"/>
        <v>42169.525567129633</v>
      </c>
      <c r="U1126">
        <f t="shared" si="115"/>
        <v>2015</v>
      </c>
      <c r="V1126">
        <f t="shared" si="118"/>
        <v>30</v>
      </c>
    </row>
    <row r="1127" spans="1:22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 t="s">
        <v>8327</v>
      </c>
      <c r="P1127" t="s">
        <v>8338</v>
      </c>
      <c r="Q1127">
        <f t="shared" si="111"/>
        <v>105</v>
      </c>
      <c r="R1127">
        <f t="shared" si="112"/>
        <v>113.83</v>
      </c>
      <c r="S1127" s="15">
        <f t="shared" si="113"/>
        <v>41039.409456018519</v>
      </c>
      <c r="T1127" s="15">
        <f t="shared" si="114"/>
        <v>41069.409456018519</v>
      </c>
      <c r="U1127">
        <f t="shared" si="115"/>
        <v>2012</v>
      </c>
    </row>
    <row r="1128" spans="1:22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 t="s">
        <v>8327</v>
      </c>
      <c r="P1128" t="s">
        <v>8328</v>
      </c>
      <c r="Q1128">
        <f t="shared" si="111"/>
        <v>105</v>
      </c>
      <c r="R1128">
        <f t="shared" si="112"/>
        <v>35.61</v>
      </c>
      <c r="S1128" s="15">
        <f t="shared" si="113"/>
        <v>40458.815625000003</v>
      </c>
      <c r="T1128" s="15">
        <f t="shared" si="114"/>
        <v>40521.207638888889</v>
      </c>
      <c r="U1128">
        <f t="shared" si="115"/>
        <v>2010</v>
      </c>
    </row>
    <row r="1129" spans="1:22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 t="s">
        <v>8323</v>
      </c>
      <c r="P1129" t="s">
        <v>8326</v>
      </c>
      <c r="Q1129">
        <f t="shared" si="111"/>
        <v>105</v>
      </c>
      <c r="R1129">
        <f t="shared" si="112"/>
        <v>36.86</v>
      </c>
      <c r="S1129" s="15">
        <f t="shared" si="113"/>
        <v>42558.189432870371</v>
      </c>
      <c r="T1129" s="15">
        <f t="shared" si="114"/>
        <v>42587.875</v>
      </c>
      <c r="U1129">
        <f t="shared" si="115"/>
        <v>2016</v>
      </c>
      <c r="V1129">
        <f>_xlfn.DAYS(T1129,S1129)</f>
        <v>29</v>
      </c>
    </row>
    <row r="1130" spans="1:22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 t="s">
        <v>8308</v>
      </c>
      <c r="P1130" t="s">
        <v>8315</v>
      </c>
      <c r="Q1130">
        <f t="shared" si="111"/>
        <v>2</v>
      </c>
      <c r="R1130">
        <f t="shared" si="112"/>
        <v>307.82</v>
      </c>
      <c r="S1130" s="15">
        <f t="shared" si="113"/>
        <v>42327.805659722217</v>
      </c>
      <c r="T1130" s="15">
        <f t="shared" si="114"/>
        <v>42355.805659722217</v>
      </c>
      <c r="U1130">
        <f t="shared" si="115"/>
        <v>2015</v>
      </c>
    </row>
    <row r="1131" spans="1:22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 t="s">
        <v>8323</v>
      </c>
      <c r="P1131" t="s">
        <v>8326</v>
      </c>
      <c r="Q1131">
        <f t="shared" si="111"/>
        <v>105</v>
      </c>
      <c r="R1131">
        <f t="shared" si="112"/>
        <v>93.43</v>
      </c>
      <c r="S1131" s="15">
        <f t="shared" si="113"/>
        <v>42646.092812499999</v>
      </c>
      <c r="T1131" s="15">
        <f t="shared" si="114"/>
        <v>42675.207638888889</v>
      </c>
      <c r="U1131">
        <f t="shared" si="115"/>
        <v>2016</v>
      </c>
      <c r="V1131">
        <f t="shared" ref="V1131:V1132" si="119">_xlfn.DAYS(T1131,S1131)</f>
        <v>29</v>
      </c>
    </row>
    <row r="1132" spans="1:22" ht="48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 t="s">
        <v>8323</v>
      </c>
      <c r="P1132" t="s">
        <v>8326</v>
      </c>
      <c r="Q1132">
        <f t="shared" si="111"/>
        <v>105</v>
      </c>
      <c r="R1132">
        <f t="shared" si="112"/>
        <v>80.400000000000006</v>
      </c>
      <c r="S1132" s="15">
        <f t="shared" si="113"/>
        <v>42248.697754629626</v>
      </c>
      <c r="T1132" s="15">
        <f t="shared" si="114"/>
        <v>42283.697754629626</v>
      </c>
      <c r="U1132">
        <f t="shared" si="115"/>
        <v>2015</v>
      </c>
      <c r="V1132">
        <f t="shared" si="119"/>
        <v>35</v>
      </c>
    </row>
    <row r="1133" spans="1:22" ht="48" hidden="1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 t="s">
        <v>8311</v>
      </c>
      <c r="P1133" t="s">
        <v>8333</v>
      </c>
      <c r="Q1133">
        <f t="shared" si="111"/>
        <v>131</v>
      </c>
      <c r="R1133">
        <f t="shared" si="112"/>
        <v>43.55</v>
      </c>
      <c r="S1133" s="15">
        <f t="shared" si="113"/>
        <v>41111.185891203706</v>
      </c>
      <c r="T1133" s="15">
        <f t="shared" si="114"/>
        <v>41171.185891203706</v>
      </c>
      <c r="U1133">
        <f t="shared" si="115"/>
        <v>2012</v>
      </c>
    </row>
    <row r="1134" spans="1:22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 t="s">
        <v>8327</v>
      </c>
      <c r="P1134" t="s">
        <v>8331</v>
      </c>
      <c r="Q1134">
        <f t="shared" si="111"/>
        <v>104</v>
      </c>
      <c r="R1134">
        <f t="shared" si="112"/>
        <v>64.47</v>
      </c>
      <c r="S1134" s="15">
        <f t="shared" si="113"/>
        <v>41067.74086805556</v>
      </c>
      <c r="T1134" s="15">
        <f t="shared" si="114"/>
        <v>41097.74086805556</v>
      </c>
      <c r="U1134">
        <f t="shared" si="115"/>
        <v>2012</v>
      </c>
    </row>
    <row r="1135" spans="1:22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 t="s">
        <v>8323</v>
      </c>
      <c r="P1135" t="s">
        <v>8324</v>
      </c>
      <c r="Q1135">
        <f t="shared" si="111"/>
        <v>116</v>
      </c>
      <c r="R1135">
        <f t="shared" si="112"/>
        <v>50.69</v>
      </c>
      <c r="S1135" s="15">
        <f t="shared" si="113"/>
        <v>42660.618854166663</v>
      </c>
      <c r="T1135" s="15">
        <f t="shared" si="114"/>
        <v>42696.249305555553</v>
      </c>
      <c r="U1135">
        <f t="shared" si="115"/>
        <v>2016</v>
      </c>
    </row>
    <row r="1136" spans="1:22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 t="s">
        <v>8323</v>
      </c>
      <c r="P1136" t="s">
        <v>8326</v>
      </c>
      <c r="Q1136">
        <f t="shared" si="111"/>
        <v>116</v>
      </c>
      <c r="R1136">
        <f t="shared" si="112"/>
        <v>50.2</v>
      </c>
      <c r="S1136" s="15">
        <f t="shared" si="113"/>
        <v>42648.546111111107</v>
      </c>
      <c r="T1136" s="15">
        <f t="shared" si="114"/>
        <v>42678.546111111107</v>
      </c>
      <c r="U1136">
        <f t="shared" si="115"/>
        <v>2016</v>
      </c>
      <c r="V1136">
        <f>_xlfn.DAYS(T1136,S1136)</f>
        <v>30</v>
      </c>
    </row>
    <row r="1137" spans="1:22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 t="s">
        <v>8327</v>
      </c>
      <c r="P1137" t="s">
        <v>8330</v>
      </c>
      <c r="Q1137">
        <f t="shared" si="111"/>
        <v>26</v>
      </c>
      <c r="R1137">
        <f t="shared" si="112"/>
        <v>65.97</v>
      </c>
      <c r="S1137" s="15">
        <f t="shared" si="113"/>
        <v>42796.071643518517</v>
      </c>
      <c r="T1137" s="15">
        <f t="shared" si="114"/>
        <v>42826.166666666672</v>
      </c>
      <c r="U1137">
        <f t="shared" si="115"/>
        <v>2017</v>
      </c>
    </row>
    <row r="1138" spans="1:22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 t="s">
        <v>8311</v>
      </c>
      <c r="P1138" t="s">
        <v>8333</v>
      </c>
      <c r="Q1138">
        <f t="shared" si="111"/>
        <v>104</v>
      </c>
      <c r="R1138">
        <f t="shared" si="112"/>
        <v>66.7</v>
      </c>
      <c r="S1138" s="15">
        <f t="shared" si="113"/>
        <v>42334.013124999998</v>
      </c>
      <c r="T1138" s="15">
        <f t="shared" si="114"/>
        <v>42364.013124999998</v>
      </c>
      <c r="U1138">
        <f t="shared" si="115"/>
        <v>2015</v>
      </c>
    </row>
    <row r="1139" spans="1:22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 t="s">
        <v>8321</v>
      </c>
      <c r="P1139" t="s">
        <v>8343</v>
      </c>
      <c r="Q1139">
        <f t="shared" si="111"/>
        <v>104</v>
      </c>
      <c r="R1139">
        <f t="shared" si="112"/>
        <v>64.2</v>
      </c>
      <c r="S1139" s="15">
        <f t="shared" si="113"/>
        <v>41718.043032407404</v>
      </c>
      <c r="T1139" s="15">
        <f t="shared" si="114"/>
        <v>41742.083333333336</v>
      </c>
      <c r="U1139">
        <f t="shared" si="115"/>
        <v>2014</v>
      </c>
    </row>
    <row r="1140" spans="1:22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 t="s">
        <v>8308</v>
      </c>
      <c r="P1140" t="s">
        <v>8310</v>
      </c>
      <c r="Q1140">
        <f t="shared" si="111"/>
        <v>104</v>
      </c>
      <c r="R1140">
        <f t="shared" si="112"/>
        <v>1300</v>
      </c>
      <c r="S1140" s="15">
        <f t="shared" si="113"/>
        <v>42720.720057870371</v>
      </c>
      <c r="T1140" s="15">
        <f t="shared" si="114"/>
        <v>42765.720057870371</v>
      </c>
      <c r="U1140">
        <f t="shared" si="115"/>
        <v>2016</v>
      </c>
    </row>
    <row r="1141" spans="1:22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 t="s">
        <v>8323</v>
      </c>
      <c r="P1141" t="s">
        <v>8326</v>
      </c>
      <c r="Q1141">
        <f t="shared" si="111"/>
        <v>104</v>
      </c>
      <c r="R1141">
        <f t="shared" si="112"/>
        <v>96.2</v>
      </c>
      <c r="S1141" s="15">
        <f t="shared" si="113"/>
        <v>42690.041435185187</v>
      </c>
      <c r="T1141" s="15">
        <f t="shared" si="114"/>
        <v>42750.041435185187</v>
      </c>
      <c r="U1141">
        <f t="shared" si="115"/>
        <v>2016</v>
      </c>
      <c r="V1141">
        <f>_xlfn.DAYS(T1141,S1141)</f>
        <v>60</v>
      </c>
    </row>
    <row r="1142" spans="1:22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 t="s">
        <v>8321</v>
      </c>
      <c r="P1142" t="s">
        <v>8322</v>
      </c>
      <c r="Q1142">
        <f t="shared" si="111"/>
        <v>104</v>
      </c>
      <c r="R1142">
        <f t="shared" si="112"/>
        <v>54.02</v>
      </c>
      <c r="S1142" s="15">
        <f t="shared" si="113"/>
        <v>41107.053067129629</v>
      </c>
      <c r="T1142" s="15">
        <f t="shared" si="114"/>
        <v>41137.053067129629</v>
      </c>
      <c r="U1142">
        <f t="shared" si="115"/>
        <v>2012</v>
      </c>
    </row>
    <row r="1143" spans="1:22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 t="s">
        <v>8323</v>
      </c>
      <c r="P1143" t="s">
        <v>8335</v>
      </c>
      <c r="Q1143">
        <f t="shared" si="111"/>
        <v>104</v>
      </c>
      <c r="R1143">
        <f t="shared" si="112"/>
        <v>99.54</v>
      </c>
      <c r="S1143" s="15">
        <f t="shared" si="113"/>
        <v>42395.706435185188</v>
      </c>
      <c r="T1143" s="15">
        <f t="shared" si="114"/>
        <v>42416.249305555553</v>
      </c>
      <c r="U1143">
        <f t="shared" si="115"/>
        <v>2016</v>
      </c>
    </row>
    <row r="1144" spans="1:22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 t="s">
        <v>8323</v>
      </c>
      <c r="P1144" t="s">
        <v>8326</v>
      </c>
      <c r="Q1144">
        <f t="shared" si="111"/>
        <v>104</v>
      </c>
      <c r="R1144">
        <f t="shared" si="112"/>
        <v>63.11</v>
      </c>
      <c r="S1144" s="15">
        <f t="shared" si="113"/>
        <v>41827.605057870373</v>
      </c>
      <c r="T1144" s="15">
        <f t="shared" si="114"/>
        <v>41848.605057870373</v>
      </c>
      <c r="U1144">
        <f t="shared" si="115"/>
        <v>2014</v>
      </c>
      <c r="V1144">
        <f>_xlfn.DAYS(T1144,S1144)</f>
        <v>21</v>
      </c>
    </row>
    <row r="1145" spans="1:22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 t="s">
        <v>8323</v>
      </c>
      <c r="P1145" t="s">
        <v>8335</v>
      </c>
      <c r="Q1145">
        <f t="shared" si="111"/>
        <v>103</v>
      </c>
      <c r="R1145">
        <f t="shared" si="112"/>
        <v>172.23</v>
      </c>
      <c r="S1145" s="15">
        <f t="shared" si="113"/>
        <v>42128.824074074073</v>
      </c>
      <c r="T1145" s="15">
        <f t="shared" si="114"/>
        <v>42158</v>
      </c>
      <c r="U1145">
        <f t="shared" si="115"/>
        <v>2015</v>
      </c>
    </row>
    <row r="1146" spans="1:22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 t="s">
        <v>8323</v>
      </c>
      <c r="P1146" t="s">
        <v>8324</v>
      </c>
      <c r="Q1146">
        <f t="shared" si="111"/>
        <v>129</v>
      </c>
      <c r="R1146">
        <f t="shared" si="112"/>
        <v>53.16</v>
      </c>
      <c r="S1146" s="15">
        <f t="shared" si="113"/>
        <v>42225.559675925921</v>
      </c>
      <c r="T1146" s="15">
        <f t="shared" si="114"/>
        <v>42270.559675925921</v>
      </c>
      <c r="U1146">
        <f t="shared" si="115"/>
        <v>2015</v>
      </c>
    </row>
    <row r="1147" spans="1:22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 t="s">
        <v>8308</v>
      </c>
      <c r="P1147" t="s">
        <v>8340</v>
      </c>
      <c r="Q1147">
        <f t="shared" si="111"/>
        <v>103</v>
      </c>
      <c r="R1147">
        <f t="shared" si="112"/>
        <v>85.75</v>
      </c>
      <c r="S1147" s="15">
        <f t="shared" si="113"/>
        <v>41542.958449074074</v>
      </c>
      <c r="T1147" s="15">
        <f t="shared" si="114"/>
        <v>41572.958449074074</v>
      </c>
      <c r="U1147">
        <f t="shared" si="115"/>
        <v>2013</v>
      </c>
    </row>
    <row r="1148" spans="1:22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 t="s">
        <v>8327</v>
      </c>
      <c r="P1148" t="s">
        <v>8331</v>
      </c>
      <c r="Q1148">
        <f t="shared" si="111"/>
        <v>103</v>
      </c>
      <c r="R1148">
        <f t="shared" si="112"/>
        <v>66.69</v>
      </c>
      <c r="S1148" s="15">
        <f t="shared" si="113"/>
        <v>41794.981122685182</v>
      </c>
      <c r="T1148" s="15">
        <f t="shared" si="114"/>
        <v>41854.708333333336</v>
      </c>
      <c r="U1148">
        <f t="shared" si="115"/>
        <v>2014</v>
      </c>
    </row>
    <row r="1149" spans="1:22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 t="s">
        <v>8323</v>
      </c>
      <c r="P1149" t="s">
        <v>8326</v>
      </c>
      <c r="Q1149">
        <f t="shared" si="111"/>
        <v>102</v>
      </c>
      <c r="R1149">
        <f t="shared" si="112"/>
        <v>55.01</v>
      </c>
      <c r="S1149" s="15">
        <f t="shared" si="113"/>
        <v>42575.130057870367</v>
      </c>
      <c r="T1149" s="15">
        <f t="shared" si="114"/>
        <v>42605.130057870367</v>
      </c>
      <c r="U1149">
        <f t="shared" si="115"/>
        <v>2016</v>
      </c>
      <c r="V1149">
        <f>_xlfn.DAYS(T1149,S1149)</f>
        <v>30</v>
      </c>
    </row>
    <row r="1150" spans="1:22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 t="s">
        <v>8311</v>
      </c>
      <c r="P1150" t="s">
        <v>8333</v>
      </c>
      <c r="Q1150">
        <f t="shared" si="111"/>
        <v>102</v>
      </c>
      <c r="R1150">
        <f t="shared" si="112"/>
        <v>82.52</v>
      </c>
      <c r="S1150" s="15">
        <f t="shared" si="113"/>
        <v>41226.95721064815</v>
      </c>
      <c r="T1150" s="15">
        <f t="shared" si="114"/>
        <v>41256.95721064815</v>
      </c>
      <c r="U1150">
        <f t="shared" si="115"/>
        <v>2012</v>
      </c>
    </row>
    <row r="1151" spans="1:22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 t="s">
        <v>8323</v>
      </c>
      <c r="P1151" t="s">
        <v>8326</v>
      </c>
      <c r="Q1151">
        <f t="shared" si="111"/>
        <v>102</v>
      </c>
      <c r="R1151">
        <f t="shared" si="112"/>
        <v>150.15</v>
      </c>
      <c r="S1151" s="15">
        <f t="shared" si="113"/>
        <v>42318.702094907407</v>
      </c>
      <c r="T1151" s="15">
        <f t="shared" si="114"/>
        <v>42348.702094907407</v>
      </c>
      <c r="U1151">
        <f t="shared" si="115"/>
        <v>2015</v>
      </c>
      <c r="V1151">
        <f>_xlfn.DAYS(T1151,S1151)</f>
        <v>30</v>
      </c>
    </row>
    <row r="1152" spans="1:22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 t="s">
        <v>8323</v>
      </c>
      <c r="P1152" t="s">
        <v>8324</v>
      </c>
      <c r="Q1152">
        <f t="shared" si="111"/>
        <v>102</v>
      </c>
      <c r="R1152">
        <f t="shared" si="112"/>
        <v>86.49</v>
      </c>
      <c r="S1152" s="15">
        <f t="shared" si="113"/>
        <v>42381.686840277776</v>
      </c>
      <c r="T1152" s="15">
        <f t="shared" si="114"/>
        <v>42411.686840277776</v>
      </c>
      <c r="U1152">
        <f t="shared" si="115"/>
        <v>2016</v>
      </c>
    </row>
    <row r="1153" spans="1:22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 t="s">
        <v>8323</v>
      </c>
      <c r="P1153" t="s">
        <v>8326</v>
      </c>
      <c r="Q1153">
        <f t="shared" si="111"/>
        <v>102</v>
      </c>
      <c r="R1153">
        <f t="shared" si="112"/>
        <v>58.62</v>
      </c>
      <c r="S1153" s="15">
        <f t="shared" si="113"/>
        <v>41880.061006944445</v>
      </c>
      <c r="T1153" s="15">
        <f t="shared" si="114"/>
        <v>41908.065972222219</v>
      </c>
      <c r="U1153">
        <f t="shared" si="115"/>
        <v>2014</v>
      </c>
      <c r="V1153">
        <f t="shared" ref="V1153:V1154" si="120">_xlfn.DAYS(T1153,S1153)</f>
        <v>28</v>
      </c>
    </row>
    <row r="1154" spans="1:22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 t="s">
        <v>8323</v>
      </c>
      <c r="P1154" t="s">
        <v>8326</v>
      </c>
      <c r="Q1154">
        <f t="shared" si="111"/>
        <v>128</v>
      </c>
      <c r="R1154">
        <f t="shared" si="112"/>
        <v>82.26</v>
      </c>
      <c r="S1154" s="15">
        <f t="shared" si="113"/>
        <v>42125.647534722222</v>
      </c>
      <c r="T1154" s="15">
        <f t="shared" si="114"/>
        <v>42150.647534722222</v>
      </c>
      <c r="U1154">
        <f t="shared" si="115"/>
        <v>2015</v>
      </c>
      <c r="V1154">
        <f t="shared" si="120"/>
        <v>25</v>
      </c>
    </row>
    <row r="1155" spans="1:22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 t="s">
        <v>8311</v>
      </c>
      <c r="P1155" t="s">
        <v>8333</v>
      </c>
      <c r="Q1155">
        <f t="shared" ref="Q1155:Q1218" si="121">ROUND(E1155/D1155*100,0)</f>
        <v>102</v>
      </c>
      <c r="R1155">
        <f t="shared" ref="R1155:R1218" si="122">IFERROR(ROUND(E1155/L1155,2),0)</f>
        <v>51.47</v>
      </c>
      <c r="S1155" s="15">
        <f t="shared" ref="S1155:S1218" si="123">(((J1155/60)/60)/24)+DATE(1970,1,1)</f>
        <v>41789.330312500002</v>
      </c>
      <c r="T1155" s="15">
        <f t="shared" ref="T1155:T1218" si="124">(((I1155/60)/60)/24)+DATE(1970,1,1)</f>
        <v>41829.330312500002</v>
      </c>
      <c r="U1155">
        <f t="shared" si="115"/>
        <v>2014</v>
      </c>
    </row>
    <row r="1156" spans="1:22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 t="s">
        <v>8316</v>
      </c>
      <c r="P1156" t="s">
        <v>8317</v>
      </c>
      <c r="Q1156">
        <f t="shared" si="121"/>
        <v>154</v>
      </c>
      <c r="R1156">
        <f t="shared" si="122"/>
        <v>28.1</v>
      </c>
      <c r="S1156" s="15">
        <f t="shared" si="123"/>
        <v>41926.585162037038</v>
      </c>
      <c r="T1156" s="15">
        <f t="shared" si="124"/>
        <v>41961</v>
      </c>
      <c r="U1156">
        <f t="shared" si="115"/>
        <v>2014</v>
      </c>
    </row>
    <row r="1157" spans="1:22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 t="s">
        <v>8323</v>
      </c>
      <c r="P1157" t="s">
        <v>8326</v>
      </c>
      <c r="Q1157">
        <f t="shared" si="121"/>
        <v>127</v>
      </c>
      <c r="R1157">
        <f t="shared" si="122"/>
        <v>80.73</v>
      </c>
      <c r="S1157" s="15">
        <f t="shared" si="123"/>
        <v>41799.685902777775</v>
      </c>
      <c r="T1157" s="15">
        <f t="shared" si="124"/>
        <v>41827.083333333336</v>
      </c>
      <c r="U1157">
        <f t="shared" si="115"/>
        <v>2014</v>
      </c>
      <c r="V1157">
        <f>_xlfn.DAYS(T1157,S1157)</f>
        <v>28</v>
      </c>
    </row>
    <row r="1158" spans="1:22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 t="s">
        <v>8327</v>
      </c>
      <c r="P1158" t="s">
        <v>8328</v>
      </c>
      <c r="Q1158">
        <f t="shared" si="121"/>
        <v>254</v>
      </c>
      <c r="R1158">
        <f t="shared" si="122"/>
        <v>51.31</v>
      </c>
      <c r="S1158" s="15">
        <f t="shared" si="123"/>
        <v>41951.788807870369</v>
      </c>
      <c r="T1158" s="15">
        <f t="shared" si="124"/>
        <v>41964.166666666672</v>
      </c>
      <c r="U1158">
        <f t="shared" si="115"/>
        <v>2014</v>
      </c>
    </row>
    <row r="1159" spans="1:22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 t="s">
        <v>8308</v>
      </c>
      <c r="P1159" t="s">
        <v>8309</v>
      </c>
      <c r="Q1159">
        <f t="shared" si="121"/>
        <v>508</v>
      </c>
      <c r="R1159">
        <f t="shared" si="122"/>
        <v>101.56</v>
      </c>
      <c r="S1159" s="15">
        <f t="shared" si="123"/>
        <v>42289.957175925927</v>
      </c>
      <c r="T1159" s="15">
        <f t="shared" si="124"/>
        <v>42319.998842592591</v>
      </c>
      <c r="U1159">
        <f t="shared" si="115"/>
        <v>2015</v>
      </c>
    </row>
    <row r="1160" spans="1:22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 t="s">
        <v>8323</v>
      </c>
      <c r="P1160" t="s">
        <v>8326</v>
      </c>
      <c r="Q1160">
        <f t="shared" si="121"/>
        <v>101</v>
      </c>
      <c r="R1160">
        <f t="shared" si="122"/>
        <v>36.47</v>
      </c>
      <c r="S1160" s="15">
        <f t="shared" si="123"/>
        <v>42201.675011574072</v>
      </c>
      <c r="T1160" s="15">
        <f t="shared" si="124"/>
        <v>42216.666666666672</v>
      </c>
      <c r="U1160">
        <f t="shared" si="115"/>
        <v>2015</v>
      </c>
      <c r="V1160">
        <f t="shared" ref="V1160:V1161" si="125">_xlfn.DAYS(T1160,S1160)</f>
        <v>15</v>
      </c>
    </row>
    <row r="1161" spans="1:22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 t="s">
        <v>8323</v>
      </c>
      <c r="P1161" t="s">
        <v>8326</v>
      </c>
      <c r="Q1161">
        <f t="shared" si="121"/>
        <v>101</v>
      </c>
      <c r="R1161">
        <f t="shared" si="122"/>
        <v>110.22</v>
      </c>
      <c r="S1161" s="15">
        <f t="shared" si="123"/>
        <v>41993.824340277773</v>
      </c>
      <c r="T1161" s="15">
        <f t="shared" si="124"/>
        <v>42010.25</v>
      </c>
      <c r="U1161">
        <f t="shared" si="115"/>
        <v>2014</v>
      </c>
      <c r="V1161">
        <f t="shared" si="125"/>
        <v>17</v>
      </c>
    </row>
    <row r="1162" spans="1:22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 t="s">
        <v>8327</v>
      </c>
      <c r="P1162" t="s">
        <v>8336</v>
      </c>
      <c r="Q1162">
        <f t="shared" si="121"/>
        <v>101</v>
      </c>
      <c r="R1162">
        <f t="shared" si="122"/>
        <v>53.89</v>
      </c>
      <c r="S1162" s="15">
        <f t="shared" si="123"/>
        <v>41923.838692129626</v>
      </c>
      <c r="T1162" s="15">
        <f t="shared" si="124"/>
        <v>41953.88035879629</v>
      </c>
      <c r="U1162">
        <f t="shared" ref="U1162:U1225" si="126">YEAR(S1162)</f>
        <v>2014</v>
      </c>
    </row>
    <row r="1163" spans="1:22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 t="s">
        <v>8327</v>
      </c>
      <c r="P1163" t="s">
        <v>8329</v>
      </c>
      <c r="Q1163">
        <f t="shared" si="121"/>
        <v>112</v>
      </c>
      <c r="R1163">
        <f t="shared" si="122"/>
        <v>23.96</v>
      </c>
      <c r="S1163" s="15">
        <f t="shared" si="123"/>
        <v>41249.448958333334</v>
      </c>
      <c r="T1163" s="15">
        <f t="shared" si="124"/>
        <v>41281.333333333336</v>
      </c>
      <c r="U1163">
        <f t="shared" si="126"/>
        <v>2012</v>
      </c>
    </row>
    <row r="1164" spans="1:22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 t="s">
        <v>8323</v>
      </c>
      <c r="P1164" t="s">
        <v>8326</v>
      </c>
      <c r="Q1164">
        <f t="shared" si="121"/>
        <v>101</v>
      </c>
      <c r="R1164">
        <f t="shared" si="122"/>
        <v>93.61</v>
      </c>
      <c r="S1164" s="15">
        <f t="shared" si="123"/>
        <v>41806.395428240743</v>
      </c>
      <c r="T1164" s="15">
        <f t="shared" si="124"/>
        <v>41843.458333333336</v>
      </c>
      <c r="U1164">
        <f t="shared" si="126"/>
        <v>2014</v>
      </c>
      <c r="V1164">
        <f>_xlfn.DAYS(T1164,S1164)</f>
        <v>37</v>
      </c>
    </row>
    <row r="1165" spans="1:22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 t="s">
        <v>8327</v>
      </c>
      <c r="P1165" t="s">
        <v>8331</v>
      </c>
      <c r="Q1165">
        <f t="shared" si="121"/>
        <v>112</v>
      </c>
      <c r="R1165">
        <f t="shared" si="122"/>
        <v>87.1</v>
      </c>
      <c r="S1165" s="15">
        <f t="shared" si="123"/>
        <v>41813.766099537039</v>
      </c>
      <c r="T1165" s="15">
        <f t="shared" si="124"/>
        <v>41844.766099537039</v>
      </c>
      <c r="U1165">
        <f t="shared" si="126"/>
        <v>2014</v>
      </c>
    </row>
    <row r="1166" spans="1:22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 t="s">
        <v>8316</v>
      </c>
      <c r="P1166" t="s">
        <v>8334</v>
      </c>
      <c r="Q1166">
        <f t="shared" si="121"/>
        <v>3</v>
      </c>
      <c r="R1166">
        <f t="shared" si="122"/>
        <v>34.130000000000003</v>
      </c>
      <c r="S1166" s="15">
        <f t="shared" si="123"/>
        <v>41445.962754629632</v>
      </c>
      <c r="T1166" s="15">
        <f t="shared" si="124"/>
        <v>41490.962754629632</v>
      </c>
      <c r="U1166">
        <f t="shared" si="126"/>
        <v>2013</v>
      </c>
    </row>
    <row r="1167" spans="1:22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 t="s">
        <v>8308</v>
      </c>
      <c r="P1167" t="s">
        <v>8309</v>
      </c>
      <c r="Q1167">
        <f t="shared" si="121"/>
        <v>101</v>
      </c>
      <c r="R1167">
        <f t="shared" si="122"/>
        <v>41.74</v>
      </c>
      <c r="S1167" s="15">
        <f t="shared" si="123"/>
        <v>42303.617488425924</v>
      </c>
      <c r="T1167" s="15">
        <f t="shared" si="124"/>
        <v>42333.659155092595</v>
      </c>
      <c r="U1167">
        <f t="shared" si="126"/>
        <v>2015</v>
      </c>
    </row>
    <row r="1168" spans="1:22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 t="s">
        <v>8323</v>
      </c>
      <c r="P1168" t="s">
        <v>8335</v>
      </c>
      <c r="Q1168">
        <f t="shared" si="121"/>
        <v>101</v>
      </c>
      <c r="R1168">
        <f t="shared" si="122"/>
        <v>55.5</v>
      </c>
      <c r="S1168" s="15">
        <f t="shared" si="123"/>
        <v>41739.525300925925</v>
      </c>
      <c r="T1168" s="15">
        <f t="shared" si="124"/>
        <v>41764.525300925925</v>
      </c>
      <c r="U1168">
        <f t="shared" si="126"/>
        <v>2014</v>
      </c>
    </row>
    <row r="1169" spans="1:22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 t="s">
        <v>8323</v>
      </c>
      <c r="P1169" t="s">
        <v>8326</v>
      </c>
      <c r="Q1169">
        <f t="shared" si="121"/>
        <v>126</v>
      </c>
      <c r="R1169">
        <f t="shared" si="122"/>
        <v>53.72</v>
      </c>
      <c r="S1169" s="15">
        <f t="shared" si="123"/>
        <v>41829.795729166668</v>
      </c>
      <c r="T1169" s="15">
        <f t="shared" si="124"/>
        <v>41859.795729166668</v>
      </c>
      <c r="U1169">
        <f t="shared" si="126"/>
        <v>2014</v>
      </c>
      <c r="V1169">
        <f>_xlfn.DAYS(T1169,S1169)</f>
        <v>30</v>
      </c>
    </row>
    <row r="1170" spans="1:22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 t="s">
        <v>8327</v>
      </c>
      <c r="P1170" t="s">
        <v>8331</v>
      </c>
      <c r="Q1170">
        <f t="shared" si="121"/>
        <v>101</v>
      </c>
      <c r="R1170">
        <f t="shared" si="122"/>
        <v>109.71</v>
      </c>
      <c r="S1170" s="15">
        <f t="shared" si="123"/>
        <v>41524.056921296295</v>
      </c>
      <c r="T1170" s="15">
        <f t="shared" si="124"/>
        <v>41554.056921296295</v>
      </c>
      <c r="U1170">
        <f t="shared" si="126"/>
        <v>2013</v>
      </c>
    </row>
    <row r="1171" spans="1:22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 t="s">
        <v>8327</v>
      </c>
      <c r="P1171" t="s">
        <v>8341</v>
      </c>
      <c r="Q1171">
        <f t="shared" si="121"/>
        <v>126</v>
      </c>
      <c r="R1171">
        <f t="shared" si="122"/>
        <v>84.08</v>
      </c>
      <c r="S1171" s="15">
        <f t="shared" si="123"/>
        <v>41107.849143518521</v>
      </c>
      <c r="T1171" s="15">
        <f t="shared" si="124"/>
        <v>41137.849143518521</v>
      </c>
      <c r="U1171">
        <f t="shared" si="126"/>
        <v>2012</v>
      </c>
    </row>
    <row r="1172" spans="1:22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 t="s">
        <v>8327</v>
      </c>
      <c r="P1172" t="s">
        <v>8341</v>
      </c>
      <c r="Q1172">
        <f t="shared" si="121"/>
        <v>101</v>
      </c>
      <c r="R1172">
        <f t="shared" si="122"/>
        <v>88.44</v>
      </c>
      <c r="S1172" s="15">
        <f t="shared" si="123"/>
        <v>41068.520474537036</v>
      </c>
      <c r="T1172" s="15">
        <f t="shared" si="124"/>
        <v>41098.520474537036</v>
      </c>
      <c r="U1172">
        <f t="shared" si="126"/>
        <v>2012</v>
      </c>
    </row>
    <row r="1173" spans="1:22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 t="s">
        <v>8323</v>
      </c>
      <c r="P1173" t="s">
        <v>8326</v>
      </c>
      <c r="Q1173">
        <f t="shared" si="121"/>
        <v>101</v>
      </c>
      <c r="R1173">
        <f t="shared" si="122"/>
        <v>114.55</v>
      </c>
      <c r="S1173" s="15">
        <f t="shared" si="123"/>
        <v>41927.936157407406</v>
      </c>
      <c r="T1173" s="15">
        <f t="shared" si="124"/>
        <v>41948.977824074071</v>
      </c>
      <c r="U1173">
        <f t="shared" si="126"/>
        <v>2014</v>
      </c>
      <c r="V1173">
        <f t="shared" ref="V1173:V1174" si="127">_xlfn.DAYS(T1173,S1173)</f>
        <v>21</v>
      </c>
    </row>
    <row r="1174" spans="1:22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 t="s">
        <v>8323</v>
      </c>
      <c r="P1174" t="s">
        <v>8326</v>
      </c>
      <c r="Q1174">
        <f t="shared" si="121"/>
        <v>101</v>
      </c>
      <c r="R1174">
        <f t="shared" si="122"/>
        <v>25.69</v>
      </c>
      <c r="S1174" s="15">
        <f t="shared" si="123"/>
        <v>41827.909942129627</v>
      </c>
      <c r="T1174" s="15">
        <f t="shared" si="124"/>
        <v>41857.897222222222</v>
      </c>
      <c r="U1174">
        <f t="shared" si="126"/>
        <v>2014</v>
      </c>
      <c r="V1174">
        <f t="shared" si="127"/>
        <v>30</v>
      </c>
    </row>
    <row r="1175" spans="1:22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 t="s">
        <v>8321</v>
      </c>
      <c r="P1175" t="s">
        <v>8343</v>
      </c>
      <c r="Q1175">
        <f t="shared" si="121"/>
        <v>101</v>
      </c>
      <c r="R1175">
        <f t="shared" si="122"/>
        <v>186.11</v>
      </c>
      <c r="S1175" s="15">
        <f t="shared" si="123"/>
        <v>40987.776631944449</v>
      </c>
      <c r="T1175" s="15">
        <f t="shared" si="124"/>
        <v>41001.776631944449</v>
      </c>
      <c r="U1175">
        <f t="shared" si="126"/>
        <v>2012</v>
      </c>
    </row>
    <row r="1176" spans="1:22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 t="s">
        <v>8323</v>
      </c>
      <c r="P1176" t="s">
        <v>8326</v>
      </c>
      <c r="Q1176">
        <f t="shared" si="121"/>
        <v>100</v>
      </c>
      <c r="R1176">
        <f t="shared" si="122"/>
        <v>122.54</v>
      </c>
      <c r="S1176" s="15">
        <f t="shared" si="123"/>
        <v>41982.688611111109</v>
      </c>
      <c r="T1176" s="15">
        <f t="shared" si="124"/>
        <v>42012.688611111109</v>
      </c>
      <c r="U1176">
        <f t="shared" si="126"/>
        <v>2014</v>
      </c>
      <c r="V1176">
        <f t="shared" ref="V1176:V1178" si="128">_xlfn.DAYS(T1176,S1176)</f>
        <v>30</v>
      </c>
    </row>
    <row r="1177" spans="1:22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 t="s">
        <v>8323</v>
      </c>
      <c r="P1177" t="s">
        <v>8326</v>
      </c>
      <c r="Q1177">
        <f t="shared" si="121"/>
        <v>100</v>
      </c>
      <c r="R1177">
        <f t="shared" si="122"/>
        <v>79.62</v>
      </c>
      <c r="S1177" s="15">
        <f t="shared" si="123"/>
        <v>41827.674143518518</v>
      </c>
      <c r="T1177" s="15">
        <f t="shared" si="124"/>
        <v>41854.958333333336</v>
      </c>
      <c r="U1177">
        <f t="shared" si="126"/>
        <v>2014</v>
      </c>
      <c r="V1177">
        <f t="shared" si="128"/>
        <v>27</v>
      </c>
    </row>
    <row r="1178" spans="1:22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 t="s">
        <v>8323</v>
      </c>
      <c r="P1178" t="s">
        <v>8326</v>
      </c>
      <c r="Q1178">
        <f t="shared" si="121"/>
        <v>100</v>
      </c>
      <c r="R1178">
        <f t="shared" si="122"/>
        <v>200.49</v>
      </c>
      <c r="S1178" s="15">
        <f t="shared" si="123"/>
        <v>41787.218229166669</v>
      </c>
      <c r="T1178" s="15">
        <f t="shared" si="124"/>
        <v>41817.218229166669</v>
      </c>
      <c r="U1178">
        <f t="shared" si="126"/>
        <v>2014</v>
      </c>
      <c r="V1178">
        <f t="shared" si="128"/>
        <v>30</v>
      </c>
    </row>
    <row r="1179" spans="1:22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 t="s">
        <v>8308</v>
      </c>
      <c r="P1179" t="s">
        <v>8310</v>
      </c>
      <c r="Q1179">
        <f t="shared" si="121"/>
        <v>10</v>
      </c>
      <c r="R1179">
        <f t="shared" si="122"/>
        <v>178.93</v>
      </c>
      <c r="S1179" s="15">
        <f t="shared" si="123"/>
        <v>42632.373414351852</v>
      </c>
      <c r="T1179" s="15">
        <f t="shared" si="124"/>
        <v>42672.373414351852</v>
      </c>
      <c r="U1179">
        <f t="shared" si="126"/>
        <v>2016</v>
      </c>
    </row>
    <row r="1180" spans="1:22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 t="s">
        <v>8323</v>
      </c>
      <c r="P1180" t="s">
        <v>8326</v>
      </c>
      <c r="Q1180">
        <f t="shared" si="121"/>
        <v>100</v>
      </c>
      <c r="R1180">
        <f t="shared" si="122"/>
        <v>68.53</v>
      </c>
      <c r="S1180" s="15">
        <f t="shared" si="123"/>
        <v>41902.333726851852</v>
      </c>
      <c r="T1180" s="15">
        <f t="shared" si="124"/>
        <v>41932.333726851852</v>
      </c>
      <c r="U1180">
        <f t="shared" si="126"/>
        <v>2014</v>
      </c>
      <c r="V1180">
        <f>_xlfn.DAYS(T1180,S1180)</f>
        <v>30</v>
      </c>
    </row>
    <row r="1181" spans="1:22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 t="s">
        <v>8327</v>
      </c>
      <c r="P1181" t="s">
        <v>8331</v>
      </c>
      <c r="Q1181">
        <f t="shared" si="121"/>
        <v>100</v>
      </c>
      <c r="R1181">
        <f t="shared" si="122"/>
        <v>178.61</v>
      </c>
      <c r="S1181" s="15">
        <f t="shared" si="123"/>
        <v>40996.667199074072</v>
      </c>
      <c r="T1181" s="15">
        <f t="shared" si="124"/>
        <v>41026.667199074072</v>
      </c>
      <c r="U1181">
        <f t="shared" si="126"/>
        <v>2012</v>
      </c>
    </row>
    <row r="1182" spans="1:22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 t="s">
        <v>8327</v>
      </c>
      <c r="P1182" t="s">
        <v>8328</v>
      </c>
      <c r="Q1182">
        <f t="shared" si="121"/>
        <v>100</v>
      </c>
      <c r="R1182">
        <f t="shared" si="122"/>
        <v>131.58000000000001</v>
      </c>
      <c r="S1182" s="15">
        <f t="shared" si="123"/>
        <v>40417.011296296296</v>
      </c>
      <c r="T1182" s="15">
        <f t="shared" si="124"/>
        <v>40462.011296296296</v>
      </c>
      <c r="U1182">
        <f t="shared" si="126"/>
        <v>2010</v>
      </c>
    </row>
    <row r="1183" spans="1:22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 t="s">
        <v>8321</v>
      </c>
      <c r="P1183" t="s">
        <v>8343</v>
      </c>
      <c r="Q1183">
        <f t="shared" si="121"/>
        <v>100</v>
      </c>
      <c r="R1183">
        <f t="shared" si="122"/>
        <v>192.31</v>
      </c>
      <c r="S1183" s="15">
        <f t="shared" si="123"/>
        <v>41197.753310185188</v>
      </c>
      <c r="T1183" s="15">
        <f t="shared" si="124"/>
        <v>41217.794976851852</v>
      </c>
      <c r="U1183">
        <f t="shared" si="126"/>
        <v>2012</v>
      </c>
    </row>
    <row r="1184" spans="1:22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 t="s">
        <v>8321</v>
      </c>
      <c r="P1184" t="s">
        <v>8322</v>
      </c>
      <c r="Q1184">
        <f t="shared" si="121"/>
        <v>100</v>
      </c>
      <c r="R1184">
        <f t="shared" si="122"/>
        <v>100</v>
      </c>
      <c r="S1184" s="15">
        <f t="shared" si="123"/>
        <v>40343.084421296298</v>
      </c>
      <c r="T1184" s="15">
        <f t="shared" si="124"/>
        <v>40378.666666666664</v>
      </c>
      <c r="U1184">
        <f t="shared" si="126"/>
        <v>2010</v>
      </c>
    </row>
    <row r="1185" spans="1:22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 t="s">
        <v>8327</v>
      </c>
      <c r="P1185" t="s">
        <v>8341</v>
      </c>
      <c r="Q1185">
        <f t="shared" si="121"/>
        <v>100</v>
      </c>
      <c r="R1185">
        <f t="shared" si="122"/>
        <v>185.19</v>
      </c>
      <c r="S1185" s="15">
        <f t="shared" si="123"/>
        <v>42460.573611111111</v>
      </c>
      <c r="T1185" s="15">
        <f t="shared" si="124"/>
        <v>42482.619444444441</v>
      </c>
      <c r="U1185">
        <f t="shared" si="126"/>
        <v>2016</v>
      </c>
    </row>
    <row r="1186" spans="1:22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 t="s">
        <v>8323</v>
      </c>
      <c r="P1186" t="s">
        <v>8335</v>
      </c>
      <c r="Q1186">
        <f t="shared" si="121"/>
        <v>100</v>
      </c>
      <c r="R1186">
        <f t="shared" si="122"/>
        <v>64.94</v>
      </c>
      <c r="S1186" s="15">
        <f t="shared" si="123"/>
        <v>42065.750300925924</v>
      </c>
      <c r="T1186" s="15">
        <f t="shared" si="124"/>
        <v>42095.708634259259</v>
      </c>
      <c r="U1186">
        <f t="shared" si="126"/>
        <v>2015</v>
      </c>
    </row>
    <row r="1187" spans="1:22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 t="s">
        <v>8323</v>
      </c>
      <c r="P1187" t="s">
        <v>8326</v>
      </c>
      <c r="Q1187">
        <f t="shared" si="121"/>
        <v>100</v>
      </c>
      <c r="R1187">
        <f t="shared" si="122"/>
        <v>178.57</v>
      </c>
      <c r="S1187" s="15">
        <f t="shared" si="123"/>
        <v>41944.527627314819</v>
      </c>
      <c r="T1187" s="15">
        <f t="shared" si="124"/>
        <v>42004.569293981483</v>
      </c>
      <c r="U1187">
        <f t="shared" si="126"/>
        <v>2014</v>
      </c>
      <c r="V1187">
        <f>_xlfn.DAYS(T1187,S1187)</f>
        <v>60</v>
      </c>
    </row>
    <row r="1188" spans="1:22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 t="s">
        <v>8327</v>
      </c>
      <c r="P1188" t="s">
        <v>8329</v>
      </c>
      <c r="Q1188">
        <f t="shared" si="121"/>
        <v>108</v>
      </c>
      <c r="R1188">
        <f t="shared" si="122"/>
        <v>65.16</v>
      </c>
      <c r="S1188" s="15">
        <f t="shared" si="123"/>
        <v>42016.641435185185</v>
      </c>
      <c r="T1188" s="15">
        <f t="shared" si="124"/>
        <v>42046.641435185185</v>
      </c>
      <c r="U1188">
        <f t="shared" si="126"/>
        <v>2015</v>
      </c>
    </row>
    <row r="1189" spans="1:22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 t="s">
        <v>8308</v>
      </c>
      <c r="P1189" t="s">
        <v>8310</v>
      </c>
      <c r="Q1189">
        <f t="shared" si="121"/>
        <v>20</v>
      </c>
      <c r="R1189">
        <f t="shared" si="122"/>
        <v>308.75</v>
      </c>
      <c r="S1189" s="15">
        <f t="shared" si="123"/>
        <v>42313.936365740738</v>
      </c>
      <c r="T1189" s="15">
        <f t="shared" si="124"/>
        <v>42343.936365740738</v>
      </c>
      <c r="U1189">
        <f t="shared" si="126"/>
        <v>2015</v>
      </c>
    </row>
    <row r="1190" spans="1:22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 t="s">
        <v>8308</v>
      </c>
      <c r="P1190" t="s">
        <v>8318</v>
      </c>
      <c r="Q1190">
        <f t="shared" si="121"/>
        <v>14</v>
      </c>
      <c r="R1190">
        <f t="shared" si="122"/>
        <v>129.97</v>
      </c>
      <c r="S1190" s="15">
        <f t="shared" si="123"/>
        <v>41905.429155092592</v>
      </c>
      <c r="T1190" s="15">
        <f t="shared" si="124"/>
        <v>41935.429155092592</v>
      </c>
      <c r="U1190">
        <f t="shared" si="126"/>
        <v>2014</v>
      </c>
    </row>
    <row r="1191" spans="1:22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 t="s">
        <v>8323</v>
      </c>
      <c r="P1191" t="s">
        <v>8335</v>
      </c>
      <c r="Q1191">
        <f t="shared" si="121"/>
        <v>110</v>
      </c>
      <c r="R1191">
        <f t="shared" si="122"/>
        <v>94.9</v>
      </c>
      <c r="S1191" s="15">
        <f t="shared" si="123"/>
        <v>41865.882928240739</v>
      </c>
      <c r="T1191" s="15">
        <f t="shared" si="124"/>
        <v>41890.882928240739</v>
      </c>
      <c r="U1191">
        <f t="shared" si="126"/>
        <v>2014</v>
      </c>
    </row>
    <row r="1192" spans="1:22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 t="s">
        <v>8308</v>
      </c>
      <c r="P1192" t="s">
        <v>8310</v>
      </c>
      <c r="Q1192">
        <f t="shared" si="121"/>
        <v>10</v>
      </c>
      <c r="R1192">
        <f t="shared" si="122"/>
        <v>54.67</v>
      </c>
      <c r="S1192" s="15">
        <f t="shared" si="123"/>
        <v>42626.633703703701</v>
      </c>
      <c r="T1192" s="15">
        <f t="shared" si="124"/>
        <v>42656.633703703701</v>
      </c>
      <c r="U1192">
        <f t="shared" si="126"/>
        <v>2016</v>
      </c>
    </row>
    <row r="1193" spans="1:22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 t="s">
        <v>8321</v>
      </c>
      <c r="P1193" t="s">
        <v>8339</v>
      </c>
      <c r="Q1193">
        <f t="shared" si="121"/>
        <v>2</v>
      </c>
      <c r="R1193">
        <f t="shared" si="122"/>
        <v>39.57</v>
      </c>
      <c r="S1193" s="15">
        <f t="shared" si="123"/>
        <v>41757.975011574075</v>
      </c>
      <c r="T1193" s="15">
        <f t="shared" si="124"/>
        <v>41793.165972222225</v>
      </c>
      <c r="U1193">
        <f t="shared" si="126"/>
        <v>2014</v>
      </c>
    </row>
    <row r="1194" spans="1:22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 t="s">
        <v>8323</v>
      </c>
      <c r="P1194" t="s">
        <v>8326</v>
      </c>
      <c r="Q1194">
        <f t="shared" si="121"/>
        <v>100</v>
      </c>
      <c r="R1194">
        <f t="shared" si="122"/>
        <v>148.47999999999999</v>
      </c>
      <c r="S1194" s="15">
        <f t="shared" si="123"/>
        <v>42062.834444444445</v>
      </c>
      <c r="T1194" s="15">
        <f t="shared" si="124"/>
        <v>42083.852083333331</v>
      </c>
      <c r="U1194">
        <f t="shared" si="126"/>
        <v>2015</v>
      </c>
      <c r="V1194">
        <f>_xlfn.DAYS(T1194,S1194)</f>
        <v>21</v>
      </c>
    </row>
    <row r="1195" spans="1:22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 t="s">
        <v>8327</v>
      </c>
      <c r="P1195" t="s">
        <v>8329</v>
      </c>
      <c r="Q1195">
        <f t="shared" si="121"/>
        <v>196</v>
      </c>
      <c r="R1195">
        <f t="shared" si="122"/>
        <v>40.75</v>
      </c>
      <c r="S1195" s="15">
        <f t="shared" si="123"/>
        <v>41716.785011574073</v>
      </c>
      <c r="T1195" s="15">
        <f t="shared" si="124"/>
        <v>41739.290972222225</v>
      </c>
      <c r="U1195">
        <f t="shared" si="126"/>
        <v>2014</v>
      </c>
    </row>
    <row r="1196" spans="1:22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 t="s">
        <v>8321</v>
      </c>
      <c r="P1196" t="s">
        <v>8339</v>
      </c>
      <c r="Q1196">
        <f t="shared" si="121"/>
        <v>33</v>
      </c>
      <c r="R1196">
        <f t="shared" si="122"/>
        <v>88.8</v>
      </c>
      <c r="S1196" s="15">
        <f t="shared" si="123"/>
        <v>41904.407812500001</v>
      </c>
      <c r="T1196" s="15">
        <f t="shared" si="124"/>
        <v>41964.449479166666</v>
      </c>
      <c r="U1196">
        <f t="shared" si="126"/>
        <v>2014</v>
      </c>
    </row>
    <row r="1197" spans="1:22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 t="s">
        <v>8316</v>
      </c>
      <c r="P1197" t="s">
        <v>8317</v>
      </c>
      <c r="Q1197">
        <f t="shared" si="121"/>
        <v>106</v>
      </c>
      <c r="R1197">
        <f t="shared" si="122"/>
        <v>64.75</v>
      </c>
      <c r="S1197" s="15">
        <f t="shared" si="123"/>
        <v>41614.651493055557</v>
      </c>
      <c r="T1197" s="15">
        <f t="shared" si="124"/>
        <v>41644.651493055557</v>
      </c>
      <c r="U1197">
        <f t="shared" si="126"/>
        <v>2013</v>
      </c>
    </row>
    <row r="1198" spans="1:22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 t="s">
        <v>8313</v>
      </c>
      <c r="P1198" t="s">
        <v>8314</v>
      </c>
      <c r="Q1198">
        <f t="shared" si="121"/>
        <v>20</v>
      </c>
      <c r="R1198">
        <f t="shared" si="122"/>
        <v>44.94</v>
      </c>
      <c r="S1198" s="15">
        <f t="shared" si="123"/>
        <v>41897.134895833333</v>
      </c>
      <c r="T1198" s="15">
        <f t="shared" si="124"/>
        <v>41928</v>
      </c>
      <c r="U1198">
        <f t="shared" si="126"/>
        <v>2014</v>
      </c>
    </row>
    <row r="1199" spans="1:22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 t="s">
        <v>8327</v>
      </c>
      <c r="P1199" t="s">
        <v>8331</v>
      </c>
      <c r="Q1199">
        <f t="shared" si="121"/>
        <v>110</v>
      </c>
      <c r="R1199">
        <f t="shared" si="122"/>
        <v>74.25</v>
      </c>
      <c r="S1199" s="15">
        <f t="shared" si="123"/>
        <v>42526.874236111107</v>
      </c>
      <c r="T1199" s="15">
        <f t="shared" si="124"/>
        <v>42556.874236111107</v>
      </c>
      <c r="U1199">
        <f t="shared" si="126"/>
        <v>2016</v>
      </c>
    </row>
    <row r="1200" spans="1:22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 t="s">
        <v>8327</v>
      </c>
      <c r="P1200" t="s">
        <v>8331</v>
      </c>
      <c r="Q1200">
        <f t="shared" si="121"/>
        <v>138</v>
      </c>
      <c r="R1200">
        <f t="shared" si="122"/>
        <v>34.17</v>
      </c>
      <c r="S1200" s="15">
        <f t="shared" si="123"/>
        <v>41543.988067129627</v>
      </c>
      <c r="T1200" s="15">
        <f t="shared" si="124"/>
        <v>41571.988067129627</v>
      </c>
      <c r="U1200">
        <f t="shared" si="126"/>
        <v>2013</v>
      </c>
    </row>
    <row r="1201" spans="1:22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 t="s">
        <v>8316</v>
      </c>
      <c r="P1201" t="s">
        <v>8317</v>
      </c>
      <c r="Q1201">
        <f t="shared" si="121"/>
        <v>320</v>
      </c>
      <c r="R1201">
        <f t="shared" si="122"/>
        <v>24.76</v>
      </c>
      <c r="S1201" s="15">
        <f t="shared" si="123"/>
        <v>42469.874907407408</v>
      </c>
      <c r="T1201" s="15">
        <f t="shared" si="124"/>
        <v>42487.083333333328</v>
      </c>
      <c r="U1201">
        <f t="shared" si="126"/>
        <v>2016</v>
      </c>
    </row>
    <row r="1202" spans="1:22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 t="s">
        <v>8321</v>
      </c>
      <c r="P1202" t="s">
        <v>8322</v>
      </c>
      <c r="Q1202">
        <f t="shared" si="121"/>
        <v>107</v>
      </c>
      <c r="R1202">
        <f t="shared" si="122"/>
        <v>28.58</v>
      </c>
      <c r="S1202" s="15">
        <f t="shared" si="123"/>
        <v>40526.36917824074</v>
      </c>
      <c r="T1202" s="15">
        <f t="shared" si="124"/>
        <v>40576.332638888889</v>
      </c>
      <c r="U1202">
        <f t="shared" si="126"/>
        <v>2010</v>
      </c>
    </row>
    <row r="1203" spans="1:22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 t="s">
        <v>8327</v>
      </c>
      <c r="P1203" t="s">
        <v>8336</v>
      </c>
      <c r="Q1203">
        <f t="shared" si="121"/>
        <v>120</v>
      </c>
      <c r="R1203">
        <f t="shared" si="122"/>
        <v>41.7</v>
      </c>
      <c r="S1203" s="15">
        <f t="shared" si="123"/>
        <v>42051.148888888885</v>
      </c>
      <c r="T1203" s="15">
        <f t="shared" si="124"/>
        <v>42079.107222222221</v>
      </c>
      <c r="U1203">
        <f t="shared" si="126"/>
        <v>2015</v>
      </c>
    </row>
    <row r="1204" spans="1:22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 t="s">
        <v>8323</v>
      </c>
      <c r="P1204" t="s">
        <v>8326</v>
      </c>
      <c r="Q1204">
        <f t="shared" si="121"/>
        <v>114</v>
      </c>
      <c r="R1204">
        <f t="shared" si="122"/>
        <v>77.34</v>
      </c>
      <c r="S1204" s="15">
        <f t="shared" si="123"/>
        <v>41375.702210648145</v>
      </c>
      <c r="T1204" s="15">
        <f t="shared" si="124"/>
        <v>41400.702210648145</v>
      </c>
      <c r="U1204">
        <f t="shared" si="126"/>
        <v>2013</v>
      </c>
      <c r="V1204">
        <f t="shared" ref="V1204:V1205" si="129">_xlfn.DAYS(T1204,S1204)</f>
        <v>25</v>
      </c>
    </row>
    <row r="1205" spans="1:22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 t="s">
        <v>8323</v>
      </c>
      <c r="P1205" t="s">
        <v>8326</v>
      </c>
      <c r="Q1205">
        <f t="shared" si="121"/>
        <v>120</v>
      </c>
      <c r="R1205">
        <f t="shared" si="122"/>
        <v>159.47</v>
      </c>
      <c r="S1205" s="15">
        <f t="shared" si="123"/>
        <v>42089.412557870368</v>
      </c>
      <c r="T1205" s="15">
        <f t="shared" si="124"/>
        <v>42117.770833333328</v>
      </c>
      <c r="U1205">
        <f t="shared" si="126"/>
        <v>2015</v>
      </c>
      <c r="V1205">
        <f t="shared" si="129"/>
        <v>28</v>
      </c>
    </row>
    <row r="1206" spans="1:22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 t="s">
        <v>8327</v>
      </c>
      <c r="P1206" t="s">
        <v>8329</v>
      </c>
      <c r="Q1206">
        <f t="shared" si="121"/>
        <v>237</v>
      </c>
      <c r="R1206">
        <f t="shared" si="122"/>
        <v>36.21</v>
      </c>
      <c r="S1206" s="15">
        <f t="shared" si="123"/>
        <v>42145.919687500005</v>
      </c>
      <c r="T1206" s="15">
        <f t="shared" si="124"/>
        <v>42175.919687500005</v>
      </c>
      <c r="U1206">
        <f t="shared" si="126"/>
        <v>2015</v>
      </c>
    </row>
    <row r="1207" spans="1:22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 t="s">
        <v>8321</v>
      </c>
      <c r="P1207" t="s">
        <v>8337</v>
      </c>
      <c r="Q1207">
        <f t="shared" si="121"/>
        <v>3</v>
      </c>
      <c r="R1207">
        <f t="shared" si="122"/>
        <v>81.239999999999995</v>
      </c>
      <c r="S1207" s="15">
        <f t="shared" si="123"/>
        <v>42186.257418981477</v>
      </c>
      <c r="T1207" s="15">
        <f t="shared" si="124"/>
        <v>42217.207638888889</v>
      </c>
      <c r="U1207">
        <f t="shared" si="126"/>
        <v>2015</v>
      </c>
    </row>
    <row r="1208" spans="1:22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 t="s">
        <v>8323</v>
      </c>
      <c r="P1208" t="s">
        <v>8324</v>
      </c>
      <c r="Q1208">
        <f t="shared" si="121"/>
        <v>117</v>
      </c>
      <c r="R1208">
        <f t="shared" si="122"/>
        <v>85.18</v>
      </c>
      <c r="S1208" s="15">
        <f t="shared" si="123"/>
        <v>42024.702893518523</v>
      </c>
      <c r="T1208" s="15">
        <f t="shared" si="124"/>
        <v>42045.702893518523</v>
      </c>
      <c r="U1208">
        <f t="shared" si="126"/>
        <v>2015</v>
      </c>
    </row>
    <row r="1209" spans="1:22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 t="s">
        <v>8327</v>
      </c>
      <c r="P1209" t="s">
        <v>8328</v>
      </c>
      <c r="Q1209">
        <f t="shared" si="121"/>
        <v>134</v>
      </c>
      <c r="R1209">
        <f t="shared" si="122"/>
        <v>62.38</v>
      </c>
      <c r="S1209" s="15">
        <f t="shared" si="123"/>
        <v>41373.690266203703</v>
      </c>
      <c r="T1209" s="15">
        <f t="shared" si="124"/>
        <v>41403.690266203703</v>
      </c>
      <c r="U1209">
        <f t="shared" si="126"/>
        <v>2013</v>
      </c>
    </row>
    <row r="1210" spans="1:22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 t="s">
        <v>8327</v>
      </c>
      <c r="P1210" t="s">
        <v>8331</v>
      </c>
      <c r="Q1210">
        <f t="shared" si="121"/>
        <v>212</v>
      </c>
      <c r="R1210">
        <f t="shared" si="122"/>
        <v>50.25</v>
      </c>
      <c r="S1210" s="15">
        <f t="shared" si="123"/>
        <v>42707.074976851851</v>
      </c>
      <c r="T1210" s="15">
        <f t="shared" si="124"/>
        <v>42727.074976851851</v>
      </c>
      <c r="U1210">
        <f t="shared" si="126"/>
        <v>2016</v>
      </c>
    </row>
    <row r="1211" spans="1:22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 t="s">
        <v>8308</v>
      </c>
      <c r="P1211" t="s">
        <v>8310</v>
      </c>
      <c r="Q1211">
        <f t="shared" si="121"/>
        <v>2</v>
      </c>
      <c r="R1211">
        <f t="shared" si="122"/>
        <v>424.45</v>
      </c>
      <c r="S1211" s="15">
        <f t="shared" si="123"/>
        <v>41921.263078703705</v>
      </c>
      <c r="T1211" s="15">
        <f t="shared" si="124"/>
        <v>41973.957638888889</v>
      </c>
      <c r="U1211">
        <f t="shared" si="126"/>
        <v>2014</v>
      </c>
    </row>
    <row r="1212" spans="1:22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 t="s">
        <v>8316</v>
      </c>
      <c r="P1212" t="s">
        <v>8344</v>
      </c>
      <c r="Q1212">
        <f t="shared" si="121"/>
        <v>72</v>
      </c>
      <c r="R1212">
        <f t="shared" si="122"/>
        <v>49.12</v>
      </c>
      <c r="S1212" s="15">
        <f t="shared" si="123"/>
        <v>41923.783576388887</v>
      </c>
      <c r="T1212" s="15">
        <f t="shared" si="124"/>
        <v>41963.825243055559</v>
      </c>
      <c r="U1212">
        <f t="shared" si="126"/>
        <v>2014</v>
      </c>
    </row>
    <row r="1213" spans="1:22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 t="s">
        <v>8327</v>
      </c>
      <c r="P1213" t="s">
        <v>8331</v>
      </c>
      <c r="Q1213">
        <f t="shared" si="121"/>
        <v>104</v>
      </c>
      <c r="R1213">
        <f t="shared" si="122"/>
        <v>53.56</v>
      </c>
      <c r="S1213" s="15">
        <f t="shared" si="123"/>
        <v>40663.08666666667</v>
      </c>
      <c r="T1213" s="15">
        <f t="shared" si="124"/>
        <v>40706.166666666664</v>
      </c>
      <c r="U1213">
        <f t="shared" si="126"/>
        <v>2011</v>
      </c>
    </row>
    <row r="1214" spans="1:22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 t="s">
        <v>8323</v>
      </c>
      <c r="P1214" t="s">
        <v>8326</v>
      </c>
      <c r="Q1214">
        <f t="shared" si="121"/>
        <v>155</v>
      </c>
      <c r="R1214">
        <f t="shared" si="122"/>
        <v>83.14</v>
      </c>
      <c r="S1214" s="15">
        <f t="shared" si="123"/>
        <v>42126.87501157407</v>
      </c>
      <c r="T1214" s="15">
        <f t="shared" si="124"/>
        <v>42158.290972222225</v>
      </c>
      <c r="U1214">
        <f t="shared" si="126"/>
        <v>2015</v>
      </c>
      <c r="V1214">
        <f>_xlfn.DAYS(T1214,S1214)</f>
        <v>32</v>
      </c>
    </row>
    <row r="1215" spans="1:22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 t="s">
        <v>8321</v>
      </c>
      <c r="P1215" t="s">
        <v>8343</v>
      </c>
      <c r="Q1215">
        <f t="shared" si="121"/>
        <v>103</v>
      </c>
      <c r="R1215">
        <f t="shared" si="122"/>
        <v>43.04</v>
      </c>
      <c r="S1215" s="15">
        <f t="shared" si="123"/>
        <v>41701.901817129627</v>
      </c>
      <c r="T1215" s="15">
        <f t="shared" si="124"/>
        <v>41721</v>
      </c>
      <c r="U1215">
        <f t="shared" si="126"/>
        <v>2014</v>
      </c>
    </row>
    <row r="1216" spans="1:22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 t="s">
        <v>8321</v>
      </c>
      <c r="P1216" t="s">
        <v>8343</v>
      </c>
      <c r="Q1216">
        <f t="shared" si="121"/>
        <v>155</v>
      </c>
      <c r="R1216">
        <f t="shared" si="122"/>
        <v>96.71</v>
      </c>
      <c r="S1216" s="15">
        <f t="shared" si="123"/>
        <v>41311.799513888887</v>
      </c>
      <c r="T1216" s="15">
        <f t="shared" si="124"/>
        <v>41336.799513888887</v>
      </c>
      <c r="U1216">
        <f t="shared" si="126"/>
        <v>2013</v>
      </c>
    </row>
    <row r="1217" spans="1:22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 t="s">
        <v>8319</v>
      </c>
      <c r="P1217" t="s">
        <v>8320</v>
      </c>
      <c r="Q1217">
        <f t="shared" si="121"/>
        <v>155</v>
      </c>
      <c r="R1217">
        <f t="shared" si="122"/>
        <v>69.27</v>
      </c>
      <c r="S1217" s="15">
        <f t="shared" si="123"/>
        <v>42738.692233796297</v>
      </c>
      <c r="T1217" s="15">
        <f t="shared" si="124"/>
        <v>42768.692233796297</v>
      </c>
      <c r="U1217">
        <f t="shared" si="126"/>
        <v>2017</v>
      </c>
    </row>
    <row r="1218" spans="1:22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8323</v>
      </c>
      <c r="P1218" t="s">
        <v>8324</v>
      </c>
      <c r="Q1218">
        <f t="shared" si="121"/>
        <v>4</v>
      </c>
      <c r="R1218">
        <f t="shared" si="122"/>
        <v>125.27</v>
      </c>
      <c r="S1218" s="15">
        <f t="shared" si="123"/>
        <v>42081.731273148151</v>
      </c>
      <c r="T1218" s="15">
        <f t="shared" si="124"/>
        <v>42111.731273148151</v>
      </c>
      <c r="U1218">
        <f t="shared" si="126"/>
        <v>2015</v>
      </c>
    </row>
    <row r="1219" spans="1:22" ht="48" hidden="1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 t="s">
        <v>8327</v>
      </c>
      <c r="P1219" t="s">
        <v>8350</v>
      </c>
      <c r="Q1219">
        <f t="shared" ref="Q1219:Q1282" si="130">ROUND(E1219/D1219*100,0)</f>
        <v>31</v>
      </c>
      <c r="R1219">
        <f t="shared" ref="R1219:R1282" si="131">IFERROR(ROUND(E1219/L1219,2),0)</f>
        <v>231.75</v>
      </c>
      <c r="S1219" s="15">
        <f t="shared" ref="S1219:S1282" si="132">(((J1219/60)/60)/24)+DATE(1970,1,1)</f>
        <v>40847.171018518515</v>
      </c>
      <c r="T1219" s="15">
        <f t="shared" ref="T1219:T1282" si="133">(((I1219/60)/60)/24)+DATE(1970,1,1)</f>
        <v>40889.212685185186</v>
      </c>
      <c r="U1219">
        <f t="shared" si="126"/>
        <v>2011</v>
      </c>
    </row>
    <row r="1220" spans="1:22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 t="s">
        <v>8308</v>
      </c>
      <c r="P1220" t="s">
        <v>8310</v>
      </c>
      <c r="Q1220">
        <f t="shared" si="130"/>
        <v>31</v>
      </c>
      <c r="R1220">
        <f t="shared" si="131"/>
        <v>124.92</v>
      </c>
      <c r="S1220" s="15">
        <f t="shared" si="132"/>
        <v>42668.726701388892</v>
      </c>
      <c r="T1220" s="15">
        <f t="shared" si="133"/>
        <v>42698.768368055549</v>
      </c>
      <c r="U1220">
        <f t="shared" si="126"/>
        <v>2016</v>
      </c>
    </row>
    <row r="1221" spans="1:22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 t="s">
        <v>8323</v>
      </c>
      <c r="P1221" t="s">
        <v>8326</v>
      </c>
      <c r="Q1221">
        <f t="shared" si="130"/>
        <v>107</v>
      </c>
      <c r="R1221">
        <f t="shared" si="131"/>
        <v>100.22</v>
      </c>
      <c r="S1221" s="15">
        <f t="shared" si="132"/>
        <v>41791.993414351848</v>
      </c>
      <c r="T1221" s="15">
        <f t="shared" si="133"/>
        <v>41821.993414351848</v>
      </c>
      <c r="U1221">
        <f t="shared" si="126"/>
        <v>2014</v>
      </c>
      <c r="V1221">
        <f t="shared" ref="V1221:V1224" si="134">_xlfn.DAYS(T1221,S1221)</f>
        <v>30</v>
      </c>
    </row>
    <row r="1222" spans="1:22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 t="s">
        <v>8323</v>
      </c>
      <c r="P1222" t="s">
        <v>8326</v>
      </c>
      <c r="Q1222">
        <f t="shared" si="130"/>
        <v>102</v>
      </c>
      <c r="R1222">
        <f t="shared" si="131"/>
        <v>72.89</v>
      </c>
      <c r="S1222" s="15">
        <f t="shared" si="132"/>
        <v>41943.753032407411</v>
      </c>
      <c r="T1222" s="15">
        <f t="shared" si="133"/>
        <v>41973.794699074075</v>
      </c>
      <c r="U1222">
        <f t="shared" si="126"/>
        <v>2014</v>
      </c>
      <c r="V1222">
        <f t="shared" si="134"/>
        <v>30</v>
      </c>
    </row>
    <row r="1223" spans="1:22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 t="s">
        <v>8323</v>
      </c>
      <c r="P1223" t="s">
        <v>8326</v>
      </c>
      <c r="Q1223">
        <f t="shared" si="130"/>
        <v>153</v>
      </c>
      <c r="R1223">
        <f t="shared" si="131"/>
        <v>70.459999999999994</v>
      </c>
      <c r="S1223" s="15">
        <f t="shared" si="132"/>
        <v>42034.928252314814</v>
      </c>
      <c r="T1223" s="15">
        <f t="shared" si="133"/>
        <v>42090</v>
      </c>
      <c r="U1223">
        <f t="shared" si="126"/>
        <v>2015</v>
      </c>
      <c r="V1223">
        <f t="shared" si="134"/>
        <v>56</v>
      </c>
    </row>
    <row r="1224" spans="1:22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 t="s">
        <v>8323</v>
      </c>
      <c r="P1224" t="s">
        <v>8326</v>
      </c>
      <c r="Q1224">
        <f t="shared" si="130"/>
        <v>102</v>
      </c>
      <c r="R1224">
        <f t="shared" si="131"/>
        <v>80.16</v>
      </c>
      <c r="S1224" s="15">
        <f t="shared" si="132"/>
        <v>41841.26489583333</v>
      </c>
      <c r="T1224" s="15">
        <f t="shared" si="133"/>
        <v>41864.207638888889</v>
      </c>
      <c r="U1224">
        <f t="shared" si="126"/>
        <v>2014</v>
      </c>
      <c r="V1224">
        <f t="shared" si="134"/>
        <v>23</v>
      </c>
    </row>
    <row r="1225" spans="1:22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 t="s">
        <v>8316</v>
      </c>
      <c r="P1225" t="s">
        <v>8334</v>
      </c>
      <c r="Q1225">
        <f t="shared" si="130"/>
        <v>30</v>
      </c>
      <c r="R1225">
        <f t="shared" si="131"/>
        <v>51.29</v>
      </c>
      <c r="S1225" s="15">
        <f t="shared" si="132"/>
        <v>41575.237430555557</v>
      </c>
      <c r="T1225" s="15">
        <f t="shared" si="133"/>
        <v>41605.279097222221</v>
      </c>
      <c r="U1225">
        <f t="shared" si="126"/>
        <v>2013</v>
      </c>
    </row>
    <row r="1226" spans="1:22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 t="s">
        <v>8323</v>
      </c>
      <c r="P1226" t="s">
        <v>8326</v>
      </c>
      <c r="Q1226">
        <f t="shared" si="130"/>
        <v>101</v>
      </c>
      <c r="R1226">
        <f t="shared" si="131"/>
        <v>114.13</v>
      </c>
      <c r="S1226" s="15">
        <f t="shared" si="132"/>
        <v>41851.200150462959</v>
      </c>
      <c r="T1226" s="15">
        <f t="shared" si="133"/>
        <v>41881.200150462959</v>
      </c>
      <c r="U1226">
        <f t="shared" ref="U1226:U1289" si="135">YEAR(S1226)</f>
        <v>2014</v>
      </c>
      <c r="V1226">
        <f t="shared" ref="V1226:V1227" si="136">_xlfn.DAYS(T1226,S1226)</f>
        <v>30</v>
      </c>
    </row>
    <row r="1227" spans="1:22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 t="s">
        <v>8323</v>
      </c>
      <c r="P1227" t="s">
        <v>8326</v>
      </c>
      <c r="Q1227">
        <f t="shared" si="130"/>
        <v>130</v>
      </c>
      <c r="R1227">
        <f t="shared" si="131"/>
        <v>42.21</v>
      </c>
      <c r="S1227" s="15">
        <f t="shared" si="132"/>
        <v>42566.441203703704</v>
      </c>
      <c r="T1227" s="15">
        <f t="shared" si="133"/>
        <v>42582.458333333328</v>
      </c>
      <c r="U1227">
        <f t="shared" si="135"/>
        <v>2016</v>
      </c>
      <c r="V1227">
        <f t="shared" si="136"/>
        <v>16</v>
      </c>
    </row>
    <row r="1228" spans="1:22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 t="s">
        <v>8311</v>
      </c>
      <c r="P1228" t="s">
        <v>8333</v>
      </c>
      <c r="Q1228">
        <f t="shared" si="130"/>
        <v>103</v>
      </c>
      <c r="R1228">
        <f t="shared" si="131"/>
        <v>77.27</v>
      </c>
      <c r="S1228" s="15">
        <f t="shared" si="132"/>
        <v>41299.878148148149</v>
      </c>
      <c r="T1228" s="15">
        <f t="shared" si="133"/>
        <v>41329.878148148149</v>
      </c>
      <c r="U1228">
        <f t="shared" si="135"/>
        <v>2013</v>
      </c>
    </row>
    <row r="1229" spans="1:22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 t="s">
        <v>8323</v>
      </c>
      <c r="P1229" t="s">
        <v>8335</v>
      </c>
      <c r="Q1229">
        <f t="shared" si="130"/>
        <v>101</v>
      </c>
      <c r="R1229">
        <f t="shared" si="131"/>
        <v>267.64999999999998</v>
      </c>
      <c r="S1229" s="15">
        <f t="shared" si="132"/>
        <v>41771.814791666664</v>
      </c>
      <c r="T1229" s="15">
        <f t="shared" si="133"/>
        <v>41801.814791666664</v>
      </c>
      <c r="U1229">
        <f t="shared" si="135"/>
        <v>2014</v>
      </c>
    </row>
    <row r="1230" spans="1:22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 t="s">
        <v>8323</v>
      </c>
      <c r="P1230" t="s">
        <v>8326</v>
      </c>
      <c r="Q1230">
        <f t="shared" si="130"/>
        <v>114</v>
      </c>
      <c r="R1230">
        <f t="shared" si="131"/>
        <v>56.83</v>
      </c>
      <c r="S1230" s="15">
        <f t="shared" si="132"/>
        <v>42581.397546296299</v>
      </c>
      <c r="T1230" s="15">
        <f t="shared" si="133"/>
        <v>42638.958333333328</v>
      </c>
      <c r="U1230">
        <f t="shared" si="135"/>
        <v>2016</v>
      </c>
      <c r="V1230">
        <f t="shared" ref="V1230:V1231" si="137">_xlfn.DAYS(T1230,S1230)</f>
        <v>57</v>
      </c>
    </row>
    <row r="1231" spans="1:22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 t="s">
        <v>8323</v>
      </c>
      <c r="P1231" t="s">
        <v>8326</v>
      </c>
      <c r="Q1231">
        <f t="shared" si="130"/>
        <v>114</v>
      </c>
      <c r="R1231">
        <f t="shared" si="131"/>
        <v>39.869999999999997</v>
      </c>
      <c r="S1231" s="15">
        <f t="shared" si="132"/>
        <v>41914.295104166667</v>
      </c>
      <c r="T1231" s="15">
        <f t="shared" si="133"/>
        <v>41948.536111111112</v>
      </c>
      <c r="U1231">
        <f t="shared" si="135"/>
        <v>2014</v>
      </c>
      <c r="V1231">
        <f t="shared" si="137"/>
        <v>34</v>
      </c>
    </row>
    <row r="1232" spans="1:22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 t="s">
        <v>8327</v>
      </c>
      <c r="P1232" t="s">
        <v>8338</v>
      </c>
      <c r="Q1232">
        <f t="shared" si="130"/>
        <v>101</v>
      </c>
      <c r="R1232">
        <f t="shared" si="131"/>
        <v>64.709999999999994</v>
      </c>
      <c r="S1232" s="15">
        <f t="shared" si="132"/>
        <v>41572.492974537039</v>
      </c>
      <c r="T1232" s="15">
        <f t="shared" si="133"/>
        <v>41602.534641203703</v>
      </c>
      <c r="U1232">
        <f t="shared" si="135"/>
        <v>2013</v>
      </c>
    </row>
    <row r="1233" spans="1:22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 t="s">
        <v>8313</v>
      </c>
      <c r="P1233" t="s">
        <v>8314</v>
      </c>
      <c r="Q1233">
        <f t="shared" si="130"/>
        <v>174</v>
      </c>
      <c r="R1233">
        <f t="shared" si="131"/>
        <v>32.32</v>
      </c>
      <c r="S1233" s="15">
        <f t="shared" si="132"/>
        <v>42570.702986111108</v>
      </c>
      <c r="T1233" s="15">
        <f t="shared" si="133"/>
        <v>42600.702986111108</v>
      </c>
      <c r="U1233">
        <f t="shared" si="135"/>
        <v>2016</v>
      </c>
    </row>
    <row r="1234" spans="1:22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 t="s">
        <v>8321</v>
      </c>
      <c r="P1234" t="s">
        <v>8343</v>
      </c>
      <c r="Q1234">
        <f t="shared" si="130"/>
        <v>100</v>
      </c>
      <c r="R1234">
        <f t="shared" si="131"/>
        <v>167.49</v>
      </c>
      <c r="S1234" s="15">
        <f t="shared" si="132"/>
        <v>40248.834999999999</v>
      </c>
      <c r="T1234" s="15">
        <f t="shared" si="133"/>
        <v>40338.791666666664</v>
      </c>
      <c r="U1234">
        <f t="shared" si="135"/>
        <v>2010</v>
      </c>
    </row>
    <row r="1235" spans="1:22" ht="48" hidden="1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 t="s">
        <v>8327</v>
      </c>
      <c r="P1235" t="s">
        <v>8341</v>
      </c>
      <c r="Q1235">
        <f t="shared" si="130"/>
        <v>100</v>
      </c>
      <c r="R1235">
        <f t="shared" si="131"/>
        <v>74.069999999999993</v>
      </c>
      <c r="S1235" s="15">
        <f t="shared" si="132"/>
        <v>42208.680023148147</v>
      </c>
      <c r="T1235" s="15">
        <f t="shared" si="133"/>
        <v>42231.165972222225</v>
      </c>
      <c r="U1235">
        <f t="shared" si="135"/>
        <v>2015</v>
      </c>
    </row>
    <row r="1236" spans="1:22" ht="48" hidden="1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 t="s">
        <v>8327</v>
      </c>
      <c r="P1236" t="s">
        <v>8341</v>
      </c>
      <c r="Q1236">
        <f t="shared" si="130"/>
        <v>113</v>
      </c>
      <c r="R1236">
        <f t="shared" si="131"/>
        <v>136.91</v>
      </c>
      <c r="S1236" s="15">
        <f t="shared" si="132"/>
        <v>41953.091134259259</v>
      </c>
      <c r="T1236" s="15">
        <f t="shared" si="133"/>
        <v>41981.207638888889</v>
      </c>
      <c r="U1236">
        <f t="shared" si="135"/>
        <v>2014</v>
      </c>
    </row>
    <row r="1237" spans="1:22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 t="s">
        <v>8327</v>
      </c>
      <c r="P1237" t="s">
        <v>8328</v>
      </c>
      <c r="Q1237">
        <f t="shared" si="130"/>
        <v>113</v>
      </c>
      <c r="R1237">
        <f t="shared" si="131"/>
        <v>47.54</v>
      </c>
      <c r="S1237" s="15">
        <f t="shared" si="132"/>
        <v>40999.645925925928</v>
      </c>
      <c r="T1237" s="15">
        <f t="shared" si="133"/>
        <v>41029.645925925928</v>
      </c>
      <c r="U1237">
        <f t="shared" si="135"/>
        <v>2012</v>
      </c>
    </row>
    <row r="1238" spans="1:22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 t="s">
        <v>8323</v>
      </c>
      <c r="P1238" t="s">
        <v>8326</v>
      </c>
      <c r="Q1238">
        <f t="shared" si="130"/>
        <v>100</v>
      </c>
      <c r="R1238">
        <f t="shared" si="131"/>
        <v>65.38</v>
      </c>
      <c r="S1238" s="15">
        <f t="shared" si="132"/>
        <v>42208.84646990741</v>
      </c>
      <c r="T1238" s="15">
        <f t="shared" si="133"/>
        <v>42238.84646990741</v>
      </c>
      <c r="U1238">
        <f t="shared" si="135"/>
        <v>2015</v>
      </c>
      <c r="V1238">
        <f>_xlfn.DAYS(T1238,S1238)</f>
        <v>30</v>
      </c>
    </row>
    <row r="1239" spans="1:22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 t="s">
        <v>8327</v>
      </c>
      <c r="P1239" t="s">
        <v>8328</v>
      </c>
      <c r="Q1239">
        <f t="shared" si="130"/>
        <v>113</v>
      </c>
      <c r="R1239">
        <f t="shared" si="131"/>
        <v>80.55</v>
      </c>
      <c r="S1239" s="15">
        <f t="shared" si="132"/>
        <v>40730.878912037035</v>
      </c>
      <c r="T1239" s="15">
        <f t="shared" si="133"/>
        <v>40760.878912037035</v>
      </c>
      <c r="U1239">
        <f t="shared" si="135"/>
        <v>2011</v>
      </c>
    </row>
    <row r="1240" spans="1:22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 t="s">
        <v>8327</v>
      </c>
      <c r="P1240" t="s">
        <v>8331</v>
      </c>
      <c r="Q1240">
        <f t="shared" si="130"/>
        <v>100</v>
      </c>
      <c r="R1240">
        <f t="shared" si="131"/>
        <v>104.65</v>
      </c>
      <c r="S1240" s="15">
        <f t="shared" si="132"/>
        <v>41962.100532407407</v>
      </c>
      <c r="T1240" s="15">
        <f t="shared" si="133"/>
        <v>41995.207638888889</v>
      </c>
      <c r="U1240">
        <f t="shared" si="135"/>
        <v>2014</v>
      </c>
    </row>
    <row r="1241" spans="1:22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 t="s">
        <v>8323</v>
      </c>
      <c r="P1241" t="s">
        <v>8326</v>
      </c>
      <c r="Q1241">
        <f t="shared" si="130"/>
        <v>100</v>
      </c>
      <c r="R1241">
        <f t="shared" si="131"/>
        <v>145.16</v>
      </c>
      <c r="S1241" s="15">
        <f t="shared" si="132"/>
        <v>42556.873020833329</v>
      </c>
      <c r="T1241" s="15">
        <f t="shared" si="133"/>
        <v>42616.873020833329</v>
      </c>
      <c r="U1241">
        <f t="shared" si="135"/>
        <v>2016</v>
      </c>
      <c r="V1241">
        <f>_xlfn.DAYS(T1241,S1241)</f>
        <v>60</v>
      </c>
    </row>
    <row r="1242" spans="1:22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 t="s">
        <v>8321</v>
      </c>
      <c r="P1242" t="s">
        <v>8325</v>
      </c>
      <c r="Q1242">
        <f t="shared" si="130"/>
        <v>36</v>
      </c>
      <c r="R1242">
        <f t="shared" si="131"/>
        <v>373.5</v>
      </c>
      <c r="S1242" s="15">
        <f t="shared" si="132"/>
        <v>41939.810300925928</v>
      </c>
      <c r="T1242" s="15">
        <f t="shared" si="133"/>
        <v>41969.851967592593</v>
      </c>
      <c r="U1242">
        <f t="shared" si="135"/>
        <v>2014</v>
      </c>
    </row>
    <row r="1243" spans="1:22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 t="s">
        <v>8327</v>
      </c>
      <c r="P1243" t="s">
        <v>8329</v>
      </c>
      <c r="Q1243">
        <f t="shared" si="130"/>
        <v>111</v>
      </c>
      <c r="R1243">
        <f t="shared" si="131"/>
        <v>61.9</v>
      </c>
      <c r="S1243" s="15">
        <f t="shared" si="132"/>
        <v>40956.066087962965</v>
      </c>
      <c r="T1243" s="15">
        <f t="shared" si="133"/>
        <v>41013.73333333333</v>
      </c>
      <c r="U1243">
        <f t="shared" si="135"/>
        <v>2012</v>
      </c>
    </row>
    <row r="1244" spans="1:22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 t="s">
        <v>8323</v>
      </c>
      <c r="P1244" t="s">
        <v>8326</v>
      </c>
      <c r="Q1244">
        <f t="shared" si="130"/>
        <v>127</v>
      </c>
      <c r="R1244">
        <f t="shared" si="131"/>
        <v>72.95</v>
      </c>
      <c r="S1244" s="15">
        <f t="shared" si="132"/>
        <v>42420.019097222219</v>
      </c>
      <c r="T1244" s="15">
        <f t="shared" si="133"/>
        <v>42479.977430555555</v>
      </c>
      <c r="U1244">
        <f t="shared" si="135"/>
        <v>2016</v>
      </c>
      <c r="V1244">
        <f t="shared" ref="V1244:V1246" si="138">_xlfn.DAYS(T1244,S1244)</f>
        <v>59</v>
      </c>
    </row>
    <row r="1245" spans="1:22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 t="s">
        <v>8323</v>
      </c>
      <c r="P1245" t="s">
        <v>8326</v>
      </c>
      <c r="Q1245">
        <f t="shared" si="130"/>
        <v>111</v>
      </c>
      <c r="R1245">
        <f t="shared" si="131"/>
        <v>68.349999999999994</v>
      </c>
      <c r="S1245" s="15">
        <f t="shared" si="132"/>
        <v>41941.75203703704</v>
      </c>
      <c r="T1245" s="15">
        <f t="shared" si="133"/>
        <v>41964.708333333328</v>
      </c>
      <c r="U1245">
        <f t="shared" si="135"/>
        <v>2014</v>
      </c>
      <c r="V1245">
        <f t="shared" si="138"/>
        <v>23</v>
      </c>
    </row>
    <row r="1246" spans="1:22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 t="s">
        <v>8323</v>
      </c>
      <c r="P1246" t="s">
        <v>8326</v>
      </c>
      <c r="Q1246">
        <f t="shared" si="130"/>
        <v>164</v>
      </c>
      <c r="R1246">
        <f t="shared" si="131"/>
        <v>70.290000000000006</v>
      </c>
      <c r="S1246" s="15">
        <f t="shared" si="132"/>
        <v>42311.711979166663</v>
      </c>
      <c r="T1246" s="15">
        <f t="shared" si="133"/>
        <v>42341.708333333328</v>
      </c>
      <c r="U1246">
        <f t="shared" si="135"/>
        <v>2015</v>
      </c>
      <c r="V1246">
        <f t="shared" si="138"/>
        <v>30</v>
      </c>
    </row>
    <row r="1247" spans="1:22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 t="s">
        <v>8323</v>
      </c>
      <c r="P1247" t="s">
        <v>8335</v>
      </c>
      <c r="Q1247">
        <f t="shared" si="130"/>
        <v>110</v>
      </c>
      <c r="R1247">
        <f t="shared" si="131"/>
        <v>50.11</v>
      </c>
      <c r="S1247" s="15">
        <f t="shared" si="132"/>
        <v>42182.108252314814</v>
      </c>
      <c r="T1247" s="15">
        <f t="shared" si="133"/>
        <v>42242.108252314814</v>
      </c>
      <c r="U1247">
        <f t="shared" si="135"/>
        <v>2015</v>
      </c>
    </row>
    <row r="1248" spans="1:22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 t="s">
        <v>8323</v>
      </c>
      <c r="P1248" t="s">
        <v>8326</v>
      </c>
      <c r="Q1248">
        <f t="shared" si="130"/>
        <v>103</v>
      </c>
      <c r="R1248">
        <f t="shared" si="131"/>
        <v>49.55</v>
      </c>
      <c r="S1248" s="15">
        <f t="shared" si="132"/>
        <v>42465.491435185191</v>
      </c>
      <c r="T1248" s="15">
        <f t="shared" si="133"/>
        <v>42494.958333333328</v>
      </c>
      <c r="U1248">
        <f t="shared" si="135"/>
        <v>2016</v>
      </c>
      <c r="V1248">
        <f t="shared" ref="V1248:V1249" si="139">_xlfn.DAYS(T1248,S1248)</f>
        <v>29</v>
      </c>
    </row>
    <row r="1249" spans="1:22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 t="s">
        <v>8323</v>
      </c>
      <c r="P1249" t="s">
        <v>8326</v>
      </c>
      <c r="Q1249">
        <f t="shared" si="130"/>
        <v>110</v>
      </c>
      <c r="R1249">
        <f t="shared" si="131"/>
        <v>49.44</v>
      </c>
      <c r="S1249" s="15">
        <f t="shared" si="132"/>
        <v>42466.303715277783</v>
      </c>
      <c r="T1249" s="15">
        <f t="shared" si="133"/>
        <v>42496.303715277783</v>
      </c>
      <c r="U1249">
        <f t="shared" si="135"/>
        <v>2016</v>
      </c>
      <c r="V1249">
        <f t="shared" si="139"/>
        <v>30</v>
      </c>
    </row>
    <row r="1250" spans="1:22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 t="s">
        <v>8323</v>
      </c>
      <c r="P1250" t="s">
        <v>8324</v>
      </c>
      <c r="Q1250">
        <f t="shared" si="130"/>
        <v>147</v>
      </c>
      <c r="R1250">
        <f t="shared" si="131"/>
        <v>191.13</v>
      </c>
      <c r="S1250" s="15">
        <f t="shared" si="132"/>
        <v>42570.110243055555</v>
      </c>
      <c r="T1250" s="15">
        <f t="shared" si="133"/>
        <v>42600.110243055555</v>
      </c>
      <c r="U1250">
        <f t="shared" si="135"/>
        <v>2016</v>
      </c>
    </row>
    <row r="1251" spans="1:22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 t="s">
        <v>8321</v>
      </c>
      <c r="P1251" t="s">
        <v>8322</v>
      </c>
      <c r="Q1251">
        <f t="shared" si="130"/>
        <v>126</v>
      </c>
      <c r="R1251">
        <f t="shared" si="131"/>
        <v>57.08</v>
      </c>
      <c r="S1251" s="15">
        <f t="shared" si="132"/>
        <v>41013.787569444445</v>
      </c>
      <c r="T1251" s="15">
        <f t="shared" si="133"/>
        <v>41045.791666666664</v>
      </c>
      <c r="U1251">
        <f t="shared" si="135"/>
        <v>2012</v>
      </c>
    </row>
    <row r="1252" spans="1:22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 t="s">
        <v>8321</v>
      </c>
      <c r="P1252" t="s">
        <v>8332</v>
      </c>
      <c r="Q1252">
        <f t="shared" si="130"/>
        <v>110</v>
      </c>
      <c r="R1252">
        <f t="shared" si="131"/>
        <v>93.4</v>
      </c>
      <c r="S1252" s="15">
        <f t="shared" si="132"/>
        <v>42563.932951388888</v>
      </c>
      <c r="T1252" s="15">
        <f t="shared" si="133"/>
        <v>42580.232638888891</v>
      </c>
      <c r="U1252">
        <f t="shared" si="135"/>
        <v>2016</v>
      </c>
    </row>
    <row r="1253" spans="1:22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 t="s">
        <v>8308</v>
      </c>
      <c r="P1253" t="s">
        <v>8315</v>
      </c>
      <c r="Q1253">
        <f t="shared" si="130"/>
        <v>878</v>
      </c>
      <c r="R1253">
        <f t="shared" si="131"/>
        <v>27.6</v>
      </c>
      <c r="S1253" s="15">
        <f t="shared" si="132"/>
        <v>41902.874432870369</v>
      </c>
      <c r="T1253" s="15">
        <f t="shared" si="133"/>
        <v>41932.874432870369</v>
      </c>
      <c r="U1253">
        <f t="shared" si="135"/>
        <v>2014</v>
      </c>
    </row>
    <row r="1254" spans="1:22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 t="s">
        <v>8308</v>
      </c>
      <c r="P1254" t="s">
        <v>8309</v>
      </c>
      <c r="Q1254">
        <f t="shared" si="130"/>
        <v>219</v>
      </c>
      <c r="R1254">
        <f t="shared" si="131"/>
        <v>67.260000000000005</v>
      </c>
      <c r="S1254" s="15">
        <f t="shared" si="132"/>
        <v>41844.771793981483</v>
      </c>
      <c r="T1254" s="15">
        <f t="shared" si="133"/>
        <v>41874.771793981483</v>
      </c>
      <c r="U1254">
        <f t="shared" si="135"/>
        <v>2014</v>
      </c>
    </row>
    <row r="1255" spans="1:22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 t="s">
        <v>8323</v>
      </c>
      <c r="P1255" t="s">
        <v>8326</v>
      </c>
      <c r="Q1255">
        <f t="shared" si="130"/>
        <v>146</v>
      </c>
      <c r="R1255">
        <f t="shared" si="131"/>
        <v>104.07</v>
      </c>
      <c r="S1255" s="15">
        <f t="shared" si="132"/>
        <v>42064.652673611112</v>
      </c>
      <c r="T1255" s="15">
        <f t="shared" si="133"/>
        <v>42101.291666666672</v>
      </c>
      <c r="U1255">
        <f t="shared" si="135"/>
        <v>2015</v>
      </c>
      <c r="V1255">
        <f>_xlfn.DAYS(T1255,S1255)</f>
        <v>37</v>
      </c>
    </row>
    <row r="1256" spans="1:22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 t="s">
        <v>8308</v>
      </c>
      <c r="P1256" t="s">
        <v>8342</v>
      </c>
      <c r="Q1256">
        <f t="shared" si="130"/>
        <v>17</v>
      </c>
      <c r="R1256">
        <f t="shared" si="131"/>
        <v>111.41</v>
      </c>
      <c r="S1256" s="15">
        <f t="shared" si="132"/>
        <v>42198.559479166666</v>
      </c>
      <c r="T1256" s="15">
        <f t="shared" si="133"/>
        <v>42231.556944444441</v>
      </c>
      <c r="U1256">
        <f t="shared" si="135"/>
        <v>2015</v>
      </c>
    </row>
    <row r="1257" spans="1:22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 t="s">
        <v>8327</v>
      </c>
      <c r="P1257" t="s">
        <v>8331</v>
      </c>
      <c r="Q1257">
        <f t="shared" si="130"/>
        <v>124</v>
      </c>
      <c r="R1257">
        <f t="shared" si="131"/>
        <v>68.94</v>
      </c>
      <c r="S1257" s="15">
        <f t="shared" si="132"/>
        <v>42160.735208333332</v>
      </c>
      <c r="T1257" s="15">
        <f t="shared" si="133"/>
        <v>42190.735208333332</v>
      </c>
      <c r="U1257">
        <f t="shared" si="135"/>
        <v>2015</v>
      </c>
    </row>
    <row r="1258" spans="1:22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 t="s">
        <v>8311</v>
      </c>
      <c r="P1258" t="s">
        <v>8312</v>
      </c>
      <c r="Q1258">
        <f t="shared" si="130"/>
        <v>109</v>
      </c>
      <c r="R1258">
        <f t="shared" si="131"/>
        <v>28.94</v>
      </c>
      <c r="S1258" s="15">
        <f t="shared" si="132"/>
        <v>41344.662858796299</v>
      </c>
      <c r="T1258" s="15">
        <f t="shared" si="133"/>
        <v>41374.662858796299</v>
      </c>
      <c r="U1258">
        <f t="shared" si="135"/>
        <v>2013</v>
      </c>
    </row>
    <row r="1259" spans="1:22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 t="s">
        <v>8323</v>
      </c>
      <c r="P1259" t="s">
        <v>8326</v>
      </c>
      <c r="Q1259">
        <f t="shared" si="130"/>
        <v>124</v>
      </c>
      <c r="R1259">
        <f t="shared" si="131"/>
        <v>135.63</v>
      </c>
      <c r="S1259" s="15">
        <f t="shared" si="132"/>
        <v>42169.814340277779</v>
      </c>
      <c r="T1259" s="15">
        <f t="shared" si="133"/>
        <v>42199.814340277779</v>
      </c>
      <c r="U1259">
        <f t="shared" si="135"/>
        <v>2015</v>
      </c>
      <c r="V1259">
        <f>_xlfn.DAYS(T1259,S1259)</f>
        <v>30</v>
      </c>
    </row>
    <row r="1260" spans="1:22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 t="s">
        <v>8327</v>
      </c>
      <c r="P1260" t="s">
        <v>8331</v>
      </c>
      <c r="Q1260">
        <f t="shared" si="130"/>
        <v>173</v>
      </c>
      <c r="R1260">
        <f t="shared" si="131"/>
        <v>100.47</v>
      </c>
      <c r="S1260" s="15">
        <f t="shared" si="132"/>
        <v>40987.977060185185</v>
      </c>
      <c r="T1260" s="15">
        <f t="shared" si="133"/>
        <v>41022.166666666664</v>
      </c>
      <c r="U1260">
        <f t="shared" si="135"/>
        <v>2012</v>
      </c>
    </row>
    <row r="1261" spans="1:22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 t="s">
        <v>8321</v>
      </c>
      <c r="P1261" t="s">
        <v>8339</v>
      </c>
      <c r="Q1261">
        <f t="shared" si="130"/>
        <v>22</v>
      </c>
      <c r="R1261">
        <f t="shared" si="131"/>
        <v>110.64</v>
      </c>
      <c r="S1261" s="15">
        <f t="shared" si="132"/>
        <v>41135.679791666669</v>
      </c>
      <c r="T1261" s="15">
        <f t="shared" si="133"/>
        <v>41180.679791666669</v>
      </c>
      <c r="U1261">
        <f t="shared" si="135"/>
        <v>2012</v>
      </c>
    </row>
    <row r="1262" spans="1:22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 t="s">
        <v>8327</v>
      </c>
      <c r="P1262" t="s">
        <v>8338</v>
      </c>
      <c r="Q1262">
        <f t="shared" si="130"/>
        <v>127</v>
      </c>
      <c r="R1262">
        <f t="shared" si="131"/>
        <v>52.6</v>
      </c>
      <c r="S1262" s="15">
        <f t="shared" si="132"/>
        <v>41682.0705787037</v>
      </c>
      <c r="T1262" s="15">
        <f t="shared" si="133"/>
        <v>41709.290972222225</v>
      </c>
      <c r="U1262">
        <f t="shared" si="135"/>
        <v>2014</v>
      </c>
    </row>
    <row r="1263" spans="1:22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 t="s">
        <v>8308</v>
      </c>
      <c r="P1263" t="s">
        <v>8340</v>
      </c>
      <c r="Q1263">
        <f t="shared" si="130"/>
        <v>123</v>
      </c>
      <c r="R1263">
        <f t="shared" si="131"/>
        <v>93.7</v>
      </c>
      <c r="S1263" s="15">
        <f t="shared" si="132"/>
        <v>42083.895532407405</v>
      </c>
      <c r="T1263" s="15">
        <f t="shared" si="133"/>
        <v>42128.895532407405</v>
      </c>
      <c r="U1263">
        <f t="shared" si="135"/>
        <v>2015</v>
      </c>
    </row>
    <row r="1264" spans="1:22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 t="s">
        <v>8308</v>
      </c>
      <c r="P1264" t="s">
        <v>8309</v>
      </c>
      <c r="Q1264">
        <f t="shared" si="130"/>
        <v>168</v>
      </c>
      <c r="R1264">
        <f t="shared" si="131"/>
        <v>10.51</v>
      </c>
      <c r="S1264" s="15">
        <f t="shared" si="132"/>
        <v>42026.370717592596</v>
      </c>
      <c r="T1264" s="15">
        <f t="shared" si="133"/>
        <v>42065.833333333328</v>
      </c>
      <c r="U1264">
        <f t="shared" si="135"/>
        <v>2015</v>
      </c>
    </row>
    <row r="1265" spans="1:22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 t="s">
        <v>8323</v>
      </c>
      <c r="P1265" t="s">
        <v>8335</v>
      </c>
      <c r="Q1265">
        <f t="shared" si="130"/>
        <v>108</v>
      </c>
      <c r="R1265">
        <f t="shared" si="131"/>
        <v>74.239999999999995</v>
      </c>
      <c r="S1265" s="15">
        <f t="shared" si="132"/>
        <v>41772.727893518517</v>
      </c>
      <c r="T1265" s="15">
        <f t="shared" si="133"/>
        <v>41802.727893518517</v>
      </c>
      <c r="U1265">
        <f t="shared" si="135"/>
        <v>2014</v>
      </c>
    </row>
    <row r="1266" spans="1:22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 t="s">
        <v>8308</v>
      </c>
      <c r="P1266" t="s">
        <v>8318</v>
      </c>
      <c r="Q1266">
        <f t="shared" si="130"/>
        <v>43</v>
      </c>
      <c r="R1266">
        <f t="shared" si="131"/>
        <v>40.98</v>
      </c>
      <c r="S1266" s="15">
        <f t="shared" si="132"/>
        <v>42270.875706018516</v>
      </c>
      <c r="T1266" s="15">
        <f t="shared" si="133"/>
        <v>42298.958333333328</v>
      </c>
      <c r="U1266">
        <f t="shared" si="135"/>
        <v>2015</v>
      </c>
    </row>
    <row r="1267" spans="1:22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 t="s">
        <v>8323</v>
      </c>
      <c r="P1267" t="s">
        <v>8326</v>
      </c>
      <c r="Q1267">
        <f t="shared" si="130"/>
        <v>107</v>
      </c>
      <c r="R1267">
        <f t="shared" si="131"/>
        <v>204.57</v>
      </c>
      <c r="S1267" s="15">
        <f t="shared" si="132"/>
        <v>42611.801412037035</v>
      </c>
      <c r="T1267" s="15">
        <f t="shared" si="133"/>
        <v>42627.791666666672</v>
      </c>
      <c r="U1267">
        <f t="shared" si="135"/>
        <v>2016</v>
      </c>
      <c r="V1267">
        <f>_xlfn.DAYS(T1267,S1267)</f>
        <v>16</v>
      </c>
    </row>
    <row r="1268" spans="1:22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 t="s">
        <v>8327</v>
      </c>
      <c r="P1268" t="s">
        <v>8341</v>
      </c>
      <c r="Q1268">
        <f t="shared" si="130"/>
        <v>107</v>
      </c>
      <c r="R1268">
        <f t="shared" si="131"/>
        <v>52.96</v>
      </c>
      <c r="S1268" s="15">
        <f t="shared" si="132"/>
        <v>42217.834525462968</v>
      </c>
      <c r="T1268" s="15">
        <f t="shared" si="133"/>
        <v>42236.458333333328</v>
      </c>
      <c r="U1268">
        <f t="shared" si="135"/>
        <v>2015</v>
      </c>
    </row>
    <row r="1269" spans="1:22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 t="s">
        <v>8327</v>
      </c>
      <c r="P1269" t="s">
        <v>8331</v>
      </c>
      <c r="Q1269">
        <f t="shared" si="130"/>
        <v>107</v>
      </c>
      <c r="R1269">
        <f t="shared" si="131"/>
        <v>99.53</v>
      </c>
      <c r="S1269" s="15">
        <f t="shared" si="132"/>
        <v>41914.917858796296</v>
      </c>
      <c r="T1269" s="15">
        <f t="shared" si="133"/>
        <v>41944.917858796296</v>
      </c>
      <c r="U1269">
        <f t="shared" si="135"/>
        <v>2014</v>
      </c>
    </row>
    <row r="1270" spans="1:22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 t="s">
        <v>8323</v>
      </c>
      <c r="P1270" t="s">
        <v>8326</v>
      </c>
      <c r="Q1270">
        <f t="shared" si="130"/>
        <v>122</v>
      </c>
      <c r="R1270">
        <f t="shared" si="131"/>
        <v>75.09</v>
      </c>
      <c r="S1270" s="15">
        <f t="shared" si="132"/>
        <v>42452.876909722225</v>
      </c>
      <c r="T1270" s="15">
        <f t="shared" si="133"/>
        <v>42473.876909722225</v>
      </c>
      <c r="U1270">
        <f t="shared" si="135"/>
        <v>2016</v>
      </c>
      <c r="V1270">
        <f>_xlfn.DAYS(T1270,S1270)</f>
        <v>21</v>
      </c>
    </row>
    <row r="1271" spans="1:22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 t="s">
        <v>8327</v>
      </c>
      <c r="P1271" t="s">
        <v>8331</v>
      </c>
      <c r="Q1271">
        <f t="shared" si="130"/>
        <v>122</v>
      </c>
      <c r="R1271">
        <f t="shared" si="131"/>
        <v>85.5</v>
      </c>
      <c r="S1271" s="15">
        <f t="shared" si="132"/>
        <v>41370.292303240742</v>
      </c>
      <c r="T1271" s="15">
        <f t="shared" si="133"/>
        <v>41400.292303240742</v>
      </c>
      <c r="U1271">
        <f t="shared" si="135"/>
        <v>2013</v>
      </c>
    </row>
    <row r="1272" spans="1:22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 t="s">
        <v>8327</v>
      </c>
      <c r="P1272" t="s">
        <v>8328</v>
      </c>
      <c r="Q1272">
        <f t="shared" si="130"/>
        <v>107</v>
      </c>
      <c r="R1272">
        <f t="shared" si="131"/>
        <v>106.53</v>
      </c>
      <c r="S1272" s="15">
        <f t="shared" si="132"/>
        <v>42160.708530092597</v>
      </c>
      <c r="T1272" s="15">
        <f t="shared" si="133"/>
        <v>42190.708530092597</v>
      </c>
      <c r="U1272">
        <f t="shared" si="135"/>
        <v>2015</v>
      </c>
    </row>
    <row r="1273" spans="1:22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 t="s">
        <v>8323</v>
      </c>
      <c r="P1273" t="s">
        <v>8326</v>
      </c>
      <c r="Q1273">
        <f t="shared" si="130"/>
        <v>106</v>
      </c>
      <c r="R1273">
        <f t="shared" si="131"/>
        <v>184.78</v>
      </c>
      <c r="S1273" s="15">
        <f t="shared" si="132"/>
        <v>42746.057106481487</v>
      </c>
      <c r="T1273" s="15">
        <f t="shared" si="133"/>
        <v>42791.057106481487</v>
      </c>
      <c r="U1273">
        <f t="shared" si="135"/>
        <v>2017</v>
      </c>
      <c r="V1273">
        <f t="shared" ref="V1273:V1274" si="140">_xlfn.DAYS(T1273,S1273)</f>
        <v>45</v>
      </c>
    </row>
    <row r="1274" spans="1:22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 t="s">
        <v>8323</v>
      </c>
      <c r="P1274" t="s">
        <v>8326</v>
      </c>
      <c r="Q1274">
        <f t="shared" si="130"/>
        <v>142</v>
      </c>
      <c r="R1274">
        <f t="shared" si="131"/>
        <v>25.13</v>
      </c>
      <c r="S1274" s="15">
        <f t="shared" si="132"/>
        <v>42188.467499999999</v>
      </c>
      <c r="T1274" s="15">
        <f t="shared" si="133"/>
        <v>42218.666666666672</v>
      </c>
      <c r="U1274">
        <f t="shared" si="135"/>
        <v>2015</v>
      </c>
      <c r="V1274">
        <f t="shared" si="140"/>
        <v>30</v>
      </c>
    </row>
    <row r="1275" spans="1:22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 t="s">
        <v>8327</v>
      </c>
      <c r="P1275" t="s">
        <v>8331</v>
      </c>
      <c r="Q1275">
        <f t="shared" si="130"/>
        <v>106</v>
      </c>
      <c r="R1275">
        <f t="shared" si="131"/>
        <v>90.28</v>
      </c>
      <c r="S1275" s="15">
        <f t="shared" si="132"/>
        <v>42141.95711805555</v>
      </c>
      <c r="T1275" s="15">
        <f t="shared" si="133"/>
        <v>42177.208333333328</v>
      </c>
      <c r="U1275">
        <f t="shared" si="135"/>
        <v>2015</v>
      </c>
    </row>
    <row r="1276" spans="1:22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 t="s">
        <v>8323</v>
      </c>
      <c r="P1276" t="s">
        <v>8324</v>
      </c>
      <c r="Q1276">
        <f t="shared" si="130"/>
        <v>101</v>
      </c>
      <c r="R1276">
        <f t="shared" si="131"/>
        <v>103.17</v>
      </c>
      <c r="S1276" s="15">
        <f t="shared" si="132"/>
        <v>42163.29833333334</v>
      </c>
      <c r="T1276" s="15">
        <f t="shared" si="133"/>
        <v>42205.916666666672</v>
      </c>
      <c r="U1276">
        <f t="shared" si="135"/>
        <v>2015</v>
      </c>
    </row>
    <row r="1277" spans="1:22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 t="s">
        <v>8308</v>
      </c>
      <c r="P1277" t="s">
        <v>8309</v>
      </c>
      <c r="Q1277">
        <f t="shared" si="130"/>
        <v>384</v>
      </c>
      <c r="R1277">
        <f t="shared" si="131"/>
        <v>22.12</v>
      </c>
      <c r="S1277" s="15">
        <f t="shared" si="132"/>
        <v>41719.887928240743</v>
      </c>
      <c r="T1277" s="15">
        <f t="shared" si="133"/>
        <v>41764.887928240743</v>
      </c>
      <c r="U1277">
        <f t="shared" si="135"/>
        <v>2014</v>
      </c>
    </row>
    <row r="1278" spans="1:22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 t="s">
        <v>8327</v>
      </c>
      <c r="P1278" t="s">
        <v>8328</v>
      </c>
      <c r="Q1278">
        <f t="shared" si="130"/>
        <v>121</v>
      </c>
      <c r="R1278">
        <f t="shared" si="131"/>
        <v>58.6</v>
      </c>
      <c r="S1278" s="15">
        <f t="shared" si="132"/>
        <v>40939.02002314815</v>
      </c>
      <c r="T1278" s="15">
        <f t="shared" si="133"/>
        <v>40973.125</v>
      </c>
      <c r="U1278">
        <f t="shared" si="135"/>
        <v>2012</v>
      </c>
    </row>
    <row r="1279" spans="1:22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 t="s">
        <v>8323</v>
      </c>
      <c r="P1279" t="s">
        <v>8326</v>
      </c>
      <c r="Q1279">
        <f t="shared" si="130"/>
        <v>105</v>
      </c>
      <c r="R1279">
        <f t="shared" si="131"/>
        <v>136</v>
      </c>
      <c r="S1279" s="15">
        <f t="shared" si="132"/>
        <v>42430.839398148149</v>
      </c>
      <c r="T1279" s="15">
        <f t="shared" si="133"/>
        <v>42445.165972222225</v>
      </c>
      <c r="U1279">
        <f t="shared" si="135"/>
        <v>2016</v>
      </c>
      <c r="V1279">
        <f>_xlfn.DAYS(T1279,S1279)</f>
        <v>15</v>
      </c>
    </row>
    <row r="1280" spans="1:22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 t="s">
        <v>8327</v>
      </c>
      <c r="P1280" t="s">
        <v>8331</v>
      </c>
      <c r="Q1280">
        <f t="shared" si="130"/>
        <v>105</v>
      </c>
      <c r="R1280">
        <f t="shared" si="131"/>
        <v>73.77</v>
      </c>
      <c r="S1280" s="15">
        <f t="shared" si="132"/>
        <v>42759.628599537042</v>
      </c>
      <c r="T1280" s="15">
        <f t="shared" si="133"/>
        <v>42795.083333333328</v>
      </c>
      <c r="U1280">
        <f t="shared" si="135"/>
        <v>2017</v>
      </c>
    </row>
    <row r="1281" spans="1:22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 t="s">
        <v>8313</v>
      </c>
      <c r="P1281" t="s">
        <v>8314</v>
      </c>
      <c r="Q1281">
        <f t="shared" si="130"/>
        <v>22</v>
      </c>
      <c r="R1281">
        <f t="shared" si="131"/>
        <v>48.72</v>
      </c>
      <c r="S1281" s="15">
        <f t="shared" si="132"/>
        <v>42515.439421296294</v>
      </c>
      <c r="T1281" s="15">
        <f t="shared" si="133"/>
        <v>42575.439421296294</v>
      </c>
      <c r="U1281">
        <f t="shared" si="135"/>
        <v>2016</v>
      </c>
    </row>
    <row r="1282" spans="1:22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 t="s">
        <v>8327</v>
      </c>
      <c r="P1282" t="s">
        <v>8336</v>
      </c>
      <c r="Q1282">
        <f t="shared" si="130"/>
        <v>105</v>
      </c>
      <c r="R1282">
        <f t="shared" si="131"/>
        <v>42.72</v>
      </c>
      <c r="S1282" s="15">
        <f t="shared" si="132"/>
        <v>42128.820231481484</v>
      </c>
      <c r="T1282" s="15">
        <f t="shared" si="133"/>
        <v>42159</v>
      </c>
      <c r="U1282">
        <f t="shared" si="135"/>
        <v>2015</v>
      </c>
    </row>
    <row r="1283" spans="1:22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 t="s">
        <v>8327</v>
      </c>
      <c r="P1283" t="s">
        <v>8338</v>
      </c>
      <c r="Q1283">
        <f t="shared" ref="Q1283:Q1346" si="141">ROUND(E1283/D1283*100,0)</f>
        <v>119</v>
      </c>
      <c r="R1283">
        <f t="shared" ref="R1283:R1346" si="142">IFERROR(ROUND(E1283/L1283,2),0)</f>
        <v>44.96</v>
      </c>
      <c r="S1283" s="15">
        <f t="shared" ref="S1283:S1346" si="143">(((J1283/60)/60)/24)+DATE(1970,1,1)</f>
        <v>40564.649456018517</v>
      </c>
      <c r="T1283" s="15">
        <f t="shared" ref="T1283:T1346" si="144">(((I1283/60)/60)/24)+DATE(1970,1,1)</f>
        <v>40596.125</v>
      </c>
      <c r="U1283">
        <f t="shared" si="135"/>
        <v>2011</v>
      </c>
    </row>
    <row r="1284" spans="1:22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 t="s">
        <v>8327</v>
      </c>
      <c r="P1284" t="s">
        <v>8328</v>
      </c>
      <c r="Q1284">
        <f t="shared" si="141"/>
        <v>119</v>
      </c>
      <c r="R1284">
        <f t="shared" si="142"/>
        <v>46.4</v>
      </c>
      <c r="S1284" s="15">
        <f t="shared" si="143"/>
        <v>40771.916701388887</v>
      </c>
      <c r="T1284" s="15">
        <f t="shared" si="144"/>
        <v>40801.916701388887</v>
      </c>
      <c r="U1284">
        <f t="shared" si="135"/>
        <v>2011</v>
      </c>
    </row>
    <row r="1285" spans="1:22" ht="48" hidden="1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 t="s">
        <v>8323</v>
      </c>
      <c r="P1285" t="s">
        <v>8335</v>
      </c>
      <c r="Q1285">
        <f t="shared" si="141"/>
        <v>60</v>
      </c>
      <c r="R1285">
        <f t="shared" si="142"/>
        <v>174</v>
      </c>
      <c r="S1285" s="15">
        <f t="shared" si="143"/>
        <v>41968.938993055555</v>
      </c>
      <c r="T1285" s="15">
        <f t="shared" si="144"/>
        <v>41989.938993055555</v>
      </c>
      <c r="U1285">
        <f t="shared" si="135"/>
        <v>2014</v>
      </c>
    </row>
    <row r="1286" spans="1:22" ht="48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 t="s">
        <v>8323</v>
      </c>
      <c r="P1286" t="s">
        <v>8326</v>
      </c>
      <c r="Q1286">
        <f t="shared" si="141"/>
        <v>139</v>
      </c>
      <c r="R1286">
        <f t="shared" si="142"/>
        <v>62.33</v>
      </c>
      <c r="S1286" s="15">
        <f t="shared" si="143"/>
        <v>41772.685393518521</v>
      </c>
      <c r="T1286" s="15">
        <f t="shared" si="144"/>
        <v>41806.290972222225</v>
      </c>
      <c r="U1286">
        <f t="shared" si="135"/>
        <v>2014</v>
      </c>
      <c r="V1286">
        <f>_xlfn.DAYS(T1286,S1286)</f>
        <v>34</v>
      </c>
    </row>
    <row r="1287" spans="1:22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 t="s">
        <v>8327</v>
      </c>
      <c r="P1287" t="s">
        <v>8331</v>
      </c>
      <c r="Q1287">
        <f t="shared" si="141"/>
        <v>119</v>
      </c>
      <c r="R1287">
        <f t="shared" si="142"/>
        <v>63.18</v>
      </c>
      <c r="S1287" s="15">
        <f t="shared" si="143"/>
        <v>40465.655266203699</v>
      </c>
      <c r="T1287" s="15">
        <f t="shared" si="144"/>
        <v>40512.655266203699</v>
      </c>
      <c r="U1287">
        <f t="shared" si="135"/>
        <v>2010</v>
      </c>
    </row>
    <row r="1288" spans="1:22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 t="s">
        <v>8327</v>
      </c>
      <c r="P1288" t="s">
        <v>8328</v>
      </c>
      <c r="Q1288">
        <f t="shared" si="141"/>
        <v>166</v>
      </c>
      <c r="R1288">
        <f t="shared" si="142"/>
        <v>46.65</v>
      </c>
      <c r="S1288" s="15">
        <f t="shared" si="143"/>
        <v>40299.239953703705</v>
      </c>
      <c r="T1288" s="15">
        <f t="shared" si="144"/>
        <v>40330.207638888889</v>
      </c>
      <c r="U1288">
        <f t="shared" si="135"/>
        <v>2010</v>
      </c>
    </row>
    <row r="1289" spans="1:22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 t="s">
        <v>8327</v>
      </c>
      <c r="P1289" t="s">
        <v>8331</v>
      </c>
      <c r="Q1289">
        <f t="shared" si="141"/>
        <v>104</v>
      </c>
      <c r="R1289">
        <f t="shared" si="142"/>
        <v>79.83</v>
      </c>
      <c r="S1289" s="15">
        <f t="shared" si="143"/>
        <v>41628.833680555559</v>
      </c>
      <c r="T1289" s="15">
        <f t="shared" si="144"/>
        <v>41658.833680555559</v>
      </c>
      <c r="U1289">
        <f t="shared" si="135"/>
        <v>2013</v>
      </c>
    </row>
    <row r="1290" spans="1:22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 t="s">
        <v>8323</v>
      </c>
      <c r="P1290" t="s">
        <v>8326</v>
      </c>
      <c r="Q1290">
        <f t="shared" si="141"/>
        <v>138</v>
      </c>
      <c r="R1290">
        <f t="shared" si="142"/>
        <v>51.88</v>
      </c>
      <c r="S1290" s="15">
        <f t="shared" si="143"/>
        <v>41796.771597222221</v>
      </c>
      <c r="T1290" s="15">
        <f t="shared" si="144"/>
        <v>41826.771597222221</v>
      </c>
      <c r="U1290">
        <f t="shared" ref="U1290:U1353" si="145">YEAR(S1290)</f>
        <v>2014</v>
      </c>
      <c r="V1290">
        <f t="shared" ref="V1290:V1291" si="146">_xlfn.DAYS(T1290,S1290)</f>
        <v>30</v>
      </c>
    </row>
    <row r="1291" spans="1:22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 t="s">
        <v>8323</v>
      </c>
      <c r="P1291" t="s">
        <v>8326</v>
      </c>
      <c r="Q1291">
        <f t="shared" si="141"/>
        <v>138</v>
      </c>
      <c r="R1291">
        <f t="shared" si="142"/>
        <v>109.08</v>
      </c>
      <c r="S1291" s="15">
        <f t="shared" si="143"/>
        <v>42685.974004629628</v>
      </c>
      <c r="T1291" s="15">
        <f t="shared" si="144"/>
        <v>42710.974004629628</v>
      </c>
      <c r="U1291">
        <f t="shared" si="145"/>
        <v>2016</v>
      </c>
      <c r="V1291">
        <f t="shared" si="146"/>
        <v>25</v>
      </c>
    </row>
    <row r="1292" spans="1:22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 t="s">
        <v>8327</v>
      </c>
      <c r="P1292" t="s">
        <v>8331</v>
      </c>
      <c r="Q1292">
        <f t="shared" si="141"/>
        <v>104</v>
      </c>
      <c r="R1292">
        <f t="shared" si="142"/>
        <v>76.67</v>
      </c>
      <c r="S1292" s="15">
        <f t="shared" si="143"/>
        <v>41852.730219907404</v>
      </c>
      <c r="T1292" s="15">
        <f t="shared" si="144"/>
        <v>41882.730219907404</v>
      </c>
      <c r="U1292">
        <f t="shared" si="145"/>
        <v>2014</v>
      </c>
    </row>
    <row r="1293" spans="1:22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 t="s">
        <v>8323</v>
      </c>
      <c r="P1293" t="s">
        <v>8326</v>
      </c>
      <c r="Q1293">
        <f t="shared" si="141"/>
        <v>103</v>
      </c>
      <c r="R1293">
        <f t="shared" si="142"/>
        <v>36.61</v>
      </c>
      <c r="S1293" s="15">
        <f t="shared" si="143"/>
        <v>42155.696793981479</v>
      </c>
      <c r="T1293" s="15">
        <f t="shared" si="144"/>
        <v>42190.696793981479</v>
      </c>
      <c r="U1293">
        <f t="shared" si="145"/>
        <v>2015</v>
      </c>
      <c r="V1293">
        <f>_xlfn.DAYS(T1293,S1293)</f>
        <v>35</v>
      </c>
    </row>
    <row r="1294" spans="1:22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 t="s">
        <v>8313</v>
      </c>
      <c r="P1294" t="s">
        <v>8314</v>
      </c>
      <c r="Q1294">
        <f t="shared" si="141"/>
        <v>176</v>
      </c>
      <c r="R1294">
        <f t="shared" si="142"/>
        <v>56.64</v>
      </c>
      <c r="S1294" s="15">
        <f t="shared" si="143"/>
        <v>41941.802384259259</v>
      </c>
      <c r="T1294" s="15">
        <f t="shared" si="144"/>
        <v>41974.125</v>
      </c>
      <c r="U1294">
        <f t="shared" si="145"/>
        <v>2014</v>
      </c>
    </row>
    <row r="1295" spans="1:22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 t="s">
        <v>8319</v>
      </c>
      <c r="P1295" t="s">
        <v>8320</v>
      </c>
      <c r="Q1295">
        <f t="shared" si="141"/>
        <v>39</v>
      </c>
      <c r="R1295">
        <f t="shared" si="142"/>
        <v>64.53</v>
      </c>
      <c r="S1295" s="15">
        <f t="shared" si="143"/>
        <v>42799.260428240741</v>
      </c>
      <c r="T1295" s="15">
        <f t="shared" si="144"/>
        <v>42829.21876157407</v>
      </c>
      <c r="U1295">
        <f t="shared" si="145"/>
        <v>2017</v>
      </c>
    </row>
    <row r="1296" spans="1:22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 t="s">
        <v>8321</v>
      </c>
      <c r="P1296" t="s">
        <v>8322</v>
      </c>
      <c r="Q1296">
        <f t="shared" si="141"/>
        <v>137</v>
      </c>
      <c r="R1296">
        <f t="shared" si="142"/>
        <v>50.29</v>
      </c>
      <c r="S1296" s="15">
        <f t="shared" si="143"/>
        <v>41032.071134259262</v>
      </c>
      <c r="T1296" s="15">
        <f t="shared" si="144"/>
        <v>41062.071134259262</v>
      </c>
      <c r="U1296">
        <f t="shared" si="145"/>
        <v>2012</v>
      </c>
    </row>
    <row r="1297" spans="1:22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 t="s">
        <v>8327</v>
      </c>
      <c r="P1297" t="s">
        <v>8331</v>
      </c>
      <c r="Q1297">
        <f t="shared" si="141"/>
        <v>103</v>
      </c>
      <c r="R1297">
        <f t="shared" si="142"/>
        <v>65.38</v>
      </c>
      <c r="S1297" s="15">
        <f t="shared" si="143"/>
        <v>42465.542905092589</v>
      </c>
      <c r="T1297" s="15">
        <f t="shared" si="144"/>
        <v>42495.542905092589</v>
      </c>
      <c r="U1297">
        <f t="shared" si="145"/>
        <v>2016</v>
      </c>
    </row>
    <row r="1298" spans="1:22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 t="s">
        <v>8327</v>
      </c>
      <c r="P1298" t="s">
        <v>8331</v>
      </c>
      <c r="Q1298">
        <f t="shared" si="141"/>
        <v>103</v>
      </c>
      <c r="R1298">
        <f t="shared" si="142"/>
        <v>62.17</v>
      </c>
      <c r="S1298" s="15">
        <f t="shared" si="143"/>
        <v>41451.062905092593</v>
      </c>
      <c r="T1298" s="15">
        <f t="shared" si="144"/>
        <v>41481.062905092593</v>
      </c>
      <c r="U1298">
        <f t="shared" si="145"/>
        <v>2013</v>
      </c>
    </row>
    <row r="1299" spans="1:22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 t="s">
        <v>8313</v>
      </c>
      <c r="P1299" t="s">
        <v>8351</v>
      </c>
      <c r="Q1299">
        <f t="shared" si="141"/>
        <v>29</v>
      </c>
      <c r="R1299">
        <f t="shared" si="142"/>
        <v>44.48</v>
      </c>
      <c r="S1299" s="15">
        <f t="shared" si="143"/>
        <v>42433.726168981477</v>
      </c>
      <c r="T1299" s="15">
        <f t="shared" si="144"/>
        <v>42463.68450231482</v>
      </c>
      <c r="U1299">
        <f t="shared" si="145"/>
        <v>2016</v>
      </c>
    </row>
    <row r="1300" spans="1:22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 t="s">
        <v>8323</v>
      </c>
      <c r="P1300" t="s">
        <v>8326</v>
      </c>
      <c r="Q1300">
        <f t="shared" si="141"/>
        <v>102</v>
      </c>
      <c r="R1300">
        <f t="shared" si="142"/>
        <v>85.21</v>
      </c>
      <c r="S1300" s="15">
        <f t="shared" si="143"/>
        <v>42044.184988425928</v>
      </c>
      <c r="T1300" s="15">
        <f t="shared" si="144"/>
        <v>42074.143321759257</v>
      </c>
      <c r="U1300">
        <f t="shared" si="145"/>
        <v>2015</v>
      </c>
      <c r="V1300">
        <f>_xlfn.DAYS(T1300,S1300)</f>
        <v>30</v>
      </c>
    </row>
    <row r="1301" spans="1:22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 t="s">
        <v>8327</v>
      </c>
      <c r="P1301" t="s">
        <v>8341</v>
      </c>
      <c r="Q1301">
        <f t="shared" si="141"/>
        <v>102</v>
      </c>
      <c r="R1301">
        <f t="shared" si="142"/>
        <v>57.54</v>
      </c>
      <c r="S1301" s="15">
        <f t="shared" si="143"/>
        <v>41546.75105324074</v>
      </c>
      <c r="T1301" s="15">
        <f t="shared" si="144"/>
        <v>41565.165972222225</v>
      </c>
      <c r="U1301">
        <f t="shared" si="145"/>
        <v>2013</v>
      </c>
    </row>
    <row r="1302" spans="1:22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 t="s">
        <v>8323</v>
      </c>
      <c r="P1302" t="s">
        <v>8326</v>
      </c>
      <c r="Q1302">
        <f t="shared" si="141"/>
        <v>136</v>
      </c>
      <c r="R1302">
        <f t="shared" si="142"/>
        <v>46.42</v>
      </c>
      <c r="S1302" s="15">
        <f t="shared" si="143"/>
        <v>42102.743773148148</v>
      </c>
      <c r="T1302" s="15">
        <f t="shared" si="144"/>
        <v>42123.743773148148</v>
      </c>
      <c r="U1302">
        <f t="shared" si="145"/>
        <v>2015</v>
      </c>
      <c r="V1302">
        <f t="shared" ref="V1302:V1303" si="147">_xlfn.DAYS(T1302,S1302)</f>
        <v>21</v>
      </c>
    </row>
    <row r="1303" spans="1:22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 t="s">
        <v>8323</v>
      </c>
      <c r="P1303" t="s">
        <v>8326</v>
      </c>
      <c r="Q1303">
        <f t="shared" si="141"/>
        <v>102</v>
      </c>
      <c r="R1303">
        <f t="shared" si="142"/>
        <v>204.05</v>
      </c>
      <c r="S1303" s="15">
        <f t="shared" si="143"/>
        <v>42186.855879629627</v>
      </c>
      <c r="T1303" s="15">
        <f t="shared" si="144"/>
        <v>42216.855879629627</v>
      </c>
      <c r="U1303">
        <f t="shared" si="145"/>
        <v>2015</v>
      </c>
      <c r="V1303">
        <f t="shared" si="147"/>
        <v>30</v>
      </c>
    </row>
    <row r="1304" spans="1:22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 t="s">
        <v>8319</v>
      </c>
      <c r="P1304" t="s">
        <v>8320</v>
      </c>
      <c r="Q1304">
        <f t="shared" si="141"/>
        <v>102</v>
      </c>
      <c r="R1304">
        <f t="shared" si="142"/>
        <v>60.87</v>
      </c>
      <c r="S1304" s="15">
        <f t="shared" si="143"/>
        <v>41918.670115740737</v>
      </c>
      <c r="T1304" s="15">
        <f t="shared" si="144"/>
        <v>41948.731944444444</v>
      </c>
      <c r="U1304">
        <f t="shared" si="145"/>
        <v>2014</v>
      </c>
    </row>
    <row r="1305" spans="1:22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 t="s">
        <v>8323</v>
      </c>
      <c r="P1305" t="s">
        <v>8326</v>
      </c>
      <c r="Q1305">
        <f t="shared" si="141"/>
        <v>102</v>
      </c>
      <c r="R1305">
        <f t="shared" si="142"/>
        <v>84.85</v>
      </c>
      <c r="S1305" s="15">
        <f t="shared" si="143"/>
        <v>41846.667326388888</v>
      </c>
      <c r="T1305" s="15">
        <f t="shared" si="144"/>
        <v>41867.667326388888</v>
      </c>
      <c r="U1305">
        <f t="shared" si="145"/>
        <v>2014</v>
      </c>
      <c r="V1305">
        <f>_xlfn.DAYS(T1305,S1305)</f>
        <v>21</v>
      </c>
    </row>
    <row r="1306" spans="1:22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 t="s">
        <v>8327</v>
      </c>
      <c r="P1306" t="s">
        <v>8331</v>
      </c>
      <c r="Q1306">
        <f t="shared" si="141"/>
        <v>203</v>
      </c>
      <c r="R1306">
        <f t="shared" si="142"/>
        <v>30.58</v>
      </c>
      <c r="S1306" s="15">
        <f t="shared" si="143"/>
        <v>42568.759374999994</v>
      </c>
      <c r="T1306" s="15">
        <f t="shared" si="144"/>
        <v>42583.759374999994</v>
      </c>
      <c r="U1306">
        <f t="shared" si="145"/>
        <v>2016</v>
      </c>
    </row>
    <row r="1307" spans="1:22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 t="s">
        <v>8323</v>
      </c>
      <c r="P1307" t="s">
        <v>8326</v>
      </c>
      <c r="Q1307">
        <f t="shared" si="141"/>
        <v>41</v>
      </c>
      <c r="R1307">
        <f t="shared" si="142"/>
        <v>81.319999999999993</v>
      </c>
      <c r="S1307" s="15">
        <f t="shared" si="143"/>
        <v>41766.617291666669</v>
      </c>
      <c r="T1307" s="15">
        <f t="shared" si="144"/>
        <v>41793.290972222225</v>
      </c>
      <c r="U1307">
        <f t="shared" si="145"/>
        <v>2014</v>
      </c>
      <c r="V1307">
        <f>_xlfn.DAYS(T1307,S1307)</f>
        <v>27</v>
      </c>
    </row>
    <row r="1308" spans="1:22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 t="s">
        <v>8327</v>
      </c>
      <c r="P1308" t="s">
        <v>8331</v>
      </c>
      <c r="Q1308">
        <f t="shared" si="141"/>
        <v>102</v>
      </c>
      <c r="R1308">
        <f t="shared" si="142"/>
        <v>86.49</v>
      </c>
      <c r="S1308" s="15">
        <f t="shared" si="143"/>
        <v>40750.340902777774</v>
      </c>
      <c r="T1308" s="15">
        <f t="shared" si="144"/>
        <v>40810.340902777774</v>
      </c>
      <c r="U1308">
        <f t="shared" si="145"/>
        <v>2011</v>
      </c>
    </row>
    <row r="1309" spans="1:22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 t="s">
        <v>8323</v>
      </c>
      <c r="P1309" t="s">
        <v>8335</v>
      </c>
      <c r="Q1309">
        <f t="shared" si="141"/>
        <v>101</v>
      </c>
      <c r="R1309">
        <f t="shared" si="142"/>
        <v>126.72</v>
      </c>
      <c r="S1309" s="15">
        <f t="shared" si="143"/>
        <v>42004.703865740739</v>
      </c>
      <c r="T1309" s="15">
        <f t="shared" si="144"/>
        <v>42034.703865740739</v>
      </c>
      <c r="U1309">
        <f t="shared" si="145"/>
        <v>2014</v>
      </c>
    </row>
    <row r="1310" spans="1:22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 t="s">
        <v>8323</v>
      </c>
      <c r="P1310" t="s">
        <v>8326</v>
      </c>
      <c r="Q1310">
        <f t="shared" si="141"/>
        <v>108</v>
      </c>
      <c r="R1310">
        <f t="shared" si="142"/>
        <v>46.61</v>
      </c>
      <c r="S1310" s="15">
        <f t="shared" si="143"/>
        <v>41884.056747685187</v>
      </c>
      <c r="T1310" s="15">
        <f t="shared" si="144"/>
        <v>41903.083333333336</v>
      </c>
      <c r="U1310">
        <f t="shared" si="145"/>
        <v>2014</v>
      </c>
      <c r="V1310">
        <f>_xlfn.DAYS(T1310,S1310)</f>
        <v>19</v>
      </c>
    </row>
    <row r="1311" spans="1:22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 t="s">
        <v>8321</v>
      </c>
      <c r="P1311" t="s">
        <v>8332</v>
      </c>
      <c r="Q1311">
        <f t="shared" si="141"/>
        <v>101</v>
      </c>
      <c r="R1311">
        <f t="shared" si="142"/>
        <v>76.45</v>
      </c>
      <c r="S1311" s="15">
        <f t="shared" si="143"/>
        <v>41842.292997685188</v>
      </c>
      <c r="T1311" s="15">
        <f t="shared" si="144"/>
        <v>41872.292997685188</v>
      </c>
      <c r="U1311">
        <f t="shared" si="145"/>
        <v>2014</v>
      </c>
    </row>
    <row r="1312" spans="1:22" ht="48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 t="s">
        <v>8323</v>
      </c>
      <c r="P1312" t="s">
        <v>8326</v>
      </c>
      <c r="Q1312">
        <f t="shared" si="141"/>
        <v>119</v>
      </c>
      <c r="R1312">
        <f t="shared" si="142"/>
        <v>176.09</v>
      </c>
      <c r="S1312" s="15">
        <f t="shared" si="143"/>
        <v>41964.716319444444</v>
      </c>
      <c r="T1312" s="15">
        <f t="shared" si="144"/>
        <v>41994.716319444444</v>
      </c>
      <c r="U1312">
        <f t="shared" si="145"/>
        <v>2014</v>
      </c>
      <c r="V1312">
        <f t="shared" ref="V1312:V1313" si="148">_xlfn.DAYS(T1312,S1312)</f>
        <v>30</v>
      </c>
    </row>
    <row r="1313" spans="1:22" ht="48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 t="s">
        <v>8323</v>
      </c>
      <c r="P1313" t="s">
        <v>8326</v>
      </c>
      <c r="Q1313">
        <f t="shared" si="141"/>
        <v>135</v>
      </c>
      <c r="R1313">
        <f t="shared" si="142"/>
        <v>168.75</v>
      </c>
      <c r="S1313" s="15">
        <f t="shared" si="143"/>
        <v>42483.675208333334</v>
      </c>
      <c r="T1313" s="15">
        <f t="shared" si="144"/>
        <v>42522.789583333331</v>
      </c>
      <c r="U1313">
        <f t="shared" si="145"/>
        <v>2016</v>
      </c>
      <c r="V1313">
        <f t="shared" si="148"/>
        <v>39</v>
      </c>
    </row>
    <row r="1314" spans="1:22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 t="s">
        <v>8313</v>
      </c>
      <c r="P1314" t="s">
        <v>8314</v>
      </c>
      <c r="Q1314">
        <f t="shared" si="141"/>
        <v>108</v>
      </c>
      <c r="R1314">
        <f t="shared" si="142"/>
        <v>56.98</v>
      </c>
      <c r="S1314" s="15">
        <f t="shared" si="143"/>
        <v>42606.347233796296</v>
      </c>
      <c r="T1314" s="15">
        <f t="shared" si="144"/>
        <v>42666.347233796296</v>
      </c>
      <c r="U1314">
        <f t="shared" si="145"/>
        <v>2016</v>
      </c>
    </row>
    <row r="1315" spans="1:22" ht="32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 t="s">
        <v>8323</v>
      </c>
      <c r="P1315" t="s">
        <v>8326</v>
      </c>
      <c r="Q1315">
        <f t="shared" si="141"/>
        <v>101</v>
      </c>
      <c r="R1315">
        <f t="shared" si="142"/>
        <v>98.54</v>
      </c>
      <c r="S1315" s="15">
        <f t="shared" si="143"/>
        <v>41829.788252314815</v>
      </c>
      <c r="T1315" s="15">
        <f t="shared" si="144"/>
        <v>41839.208333333336</v>
      </c>
      <c r="U1315">
        <f t="shared" si="145"/>
        <v>2014</v>
      </c>
      <c r="V1315">
        <f>_xlfn.DAYS(T1315,S1315)</f>
        <v>10</v>
      </c>
    </row>
    <row r="1316" spans="1:22" ht="48" hidden="1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 t="s">
        <v>8321</v>
      </c>
      <c r="P1316" t="s">
        <v>8343</v>
      </c>
      <c r="Q1316">
        <f t="shared" si="141"/>
        <v>115</v>
      </c>
      <c r="R1316">
        <f t="shared" si="142"/>
        <v>85.96</v>
      </c>
      <c r="S1316" s="15">
        <f t="shared" si="143"/>
        <v>41357.209166666667</v>
      </c>
      <c r="T1316" s="15">
        <f t="shared" si="144"/>
        <v>41387.209166666667</v>
      </c>
      <c r="U1316">
        <f t="shared" si="145"/>
        <v>2013</v>
      </c>
    </row>
    <row r="1317" spans="1:22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 t="s">
        <v>8327</v>
      </c>
      <c r="P1317" t="s">
        <v>8331</v>
      </c>
      <c r="Q1317">
        <f t="shared" si="141"/>
        <v>101</v>
      </c>
      <c r="R1317">
        <f t="shared" si="142"/>
        <v>45.88</v>
      </c>
      <c r="S1317" s="15">
        <f t="shared" si="143"/>
        <v>41774.737060185187</v>
      </c>
      <c r="T1317" s="15">
        <f t="shared" si="144"/>
        <v>41807.737060185187</v>
      </c>
      <c r="U1317">
        <f t="shared" si="145"/>
        <v>2014</v>
      </c>
    </row>
    <row r="1318" spans="1:22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 t="s">
        <v>8323</v>
      </c>
      <c r="P1318" t="s">
        <v>8326</v>
      </c>
      <c r="Q1318">
        <f t="shared" si="141"/>
        <v>101</v>
      </c>
      <c r="R1318">
        <f t="shared" si="142"/>
        <v>72.05</v>
      </c>
      <c r="S1318" s="15">
        <f t="shared" si="143"/>
        <v>41752.83457175926</v>
      </c>
      <c r="T1318" s="15">
        <f t="shared" si="144"/>
        <v>41782.83457175926</v>
      </c>
      <c r="U1318">
        <f t="shared" si="145"/>
        <v>2014</v>
      </c>
      <c r="V1318">
        <f t="shared" ref="V1318:V1319" si="149">_xlfn.DAYS(T1318,S1318)</f>
        <v>30</v>
      </c>
    </row>
    <row r="1319" spans="1:22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 t="s">
        <v>8323</v>
      </c>
      <c r="P1319" t="s">
        <v>8326</v>
      </c>
      <c r="Q1319">
        <f t="shared" si="141"/>
        <v>101</v>
      </c>
      <c r="R1319">
        <f t="shared" si="142"/>
        <v>310</v>
      </c>
      <c r="S1319" s="15">
        <f t="shared" si="143"/>
        <v>42102.866307870368</v>
      </c>
      <c r="T1319" s="15">
        <f t="shared" si="144"/>
        <v>42133.866307870368</v>
      </c>
      <c r="U1319">
        <f t="shared" si="145"/>
        <v>2015</v>
      </c>
      <c r="V1319">
        <f t="shared" si="149"/>
        <v>31</v>
      </c>
    </row>
    <row r="1320" spans="1:22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 t="s">
        <v>8327</v>
      </c>
      <c r="P1320" t="s">
        <v>8328</v>
      </c>
      <c r="Q1320">
        <f t="shared" si="141"/>
        <v>101</v>
      </c>
      <c r="R1320">
        <f t="shared" si="142"/>
        <v>115.09</v>
      </c>
      <c r="S1320" s="15">
        <f t="shared" si="143"/>
        <v>40860.67050925926</v>
      </c>
      <c r="T1320" s="15">
        <f t="shared" si="144"/>
        <v>40891.207638888889</v>
      </c>
      <c r="U1320">
        <f t="shared" si="145"/>
        <v>2011</v>
      </c>
    </row>
    <row r="1321" spans="1:22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 t="s">
        <v>8327</v>
      </c>
      <c r="P1321" t="s">
        <v>8338</v>
      </c>
      <c r="Q1321">
        <f t="shared" si="141"/>
        <v>161</v>
      </c>
      <c r="R1321">
        <f t="shared" si="142"/>
        <v>41.04</v>
      </c>
      <c r="S1321" s="15">
        <f t="shared" si="143"/>
        <v>41331.253159722226</v>
      </c>
      <c r="T1321" s="15">
        <f t="shared" si="144"/>
        <v>41361.211493055554</v>
      </c>
      <c r="U1321">
        <f t="shared" si="145"/>
        <v>2013</v>
      </c>
    </row>
    <row r="1322" spans="1:22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 t="s">
        <v>8327</v>
      </c>
      <c r="P1322" t="s">
        <v>8331</v>
      </c>
      <c r="Q1322">
        <f t="shared" si="141"/>
        <v>115</v>
      </c>
      <c r="R1322">
        <f t="shared" si="142"/>
        <v>46.22</v>
      </c>
      <c r="S1322" s="15">
        <f t="shared" si="143"/>
        <v>41882.590127314819</v>
      </c>
      <c r="T1322" s="15">
        <f t="shared" si="144"/>
        <v>41912.590127314819</v>
      </c>
      <c r="U1322">
        <f t="shared" si="145"/>
        <v>2014</v>
      </c>
    </row>
    <row r="1323" spans="1:22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 t="s">
        <v>8323</v>
      </c>
      <c r="P1323" t="s">
        <v>8326</v>
      </c>
      <c r="Q1323">
        <f t="shared" si="141"/>
        <v>100</v>
      </c>
      <c r="R1323">
        <f t="shared" si="142"/>
        <v>65.87</v>
      </c>
      <c r="S1323" s="15">
        <f t="shared" si="143"/>
        <v>42561.154664351852</v>
      </c>
      <c r="T1323" s="15">
        <f t="shared" si="144"/>
        <v>42592.166666666672</v>
      </c>
      <c r="U1323">
        <f t="shared" si="145"/>
        <v>2016</v>
      </c>
      <c r="V1323">
        <f t="shared" ref="V1323:V1324" si="150">_xlfn.DAYS(T1323,S1323)</f>
        <v>31</v>
      </c>
    </row>
    <row r="1324" spans="1:22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 t="s">
        <v>8323</v>
      </c>
      <c r="P1324" t="s">
        <v>8326</v>
      </c>
      <c r="Q1324">
        <f t="shared" si="141"/>
        <v>100</v>
      </c>
      <c r="R1324">
        <f t="shared" si="142"/>
        <v>34.92</v>
      </c>
      <c r="S1324" s="15">
        <f t="shared" si="143"/>
        <v>42734.789444444439</v>
      </c>
      <c r="T1324" s="15">
        <f t="shared" si="144"/>
        <v>42767.979861111111</v>
      </c>
      <c r="U1324">
        <f t="shared" si="145"/>
        <v>2016</v>
      </c>
      <c r="V1324">
        <f t="shared" si="150"/>
        <v>33</v>
      </c>
    </row>
    <row r="1325" spans="1:22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 t="s">
        <v>8327</v>
      </c>
      <c r="P1325" t="s">
        <v>8328</v>
      </c>
      <c r="Q1325">
        <f t="shared" si="141"/>
        <v>115</v>
      </c>
      <c r="R1325">
        <f t="shared" si="142"/>
        <v>72.91</v>
      </c>
      <c r="S1325" s="15">
        <f t="shared" si="143"/>
        <v>41004.156886574077</v>
      </c>
      <c r="T1325" s="15">
        <f t="shared" si="144"/>
        <v>41045.207638888889</v>
      </c>
      <c r="U1325">
        <f t="shared" si="145"/>
        <v>2012</v>
      </c>
    </row>
    <row r="1326" spans="1:22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 t="s">
        <v>8323</v>
      </c>
      <c r="P1326" t="s">
        <v>8326</v>
      </c>
      <c r="Q1326">
        <f t="shared" si="141"/>
        <v>100</v>
      </c>
      <c r="R1326">
        <f t="shared" si="142"/>
        <v>121.36</v>
      </c>
      <c r="S1326" s="15">
        <f t="shared" si="143"/>
        <v>41995.870486111111</v>
      </c>
      <c r="T1326" s="15">
        <f t="shared" si="144"/>
        <v>42015.870486111111</v>
      </c>
      <c r="U1326">
        <f t="shared" si="145"/>
        <v>2014</v>
      </c>
      <c r="V1326">
        <f t="shared" ref="V1326:V1328" si="151">_xlfn.DAYS(T1326,S1326)</f>
        <v>20</v>
      </c>
    </row>
    <row r="1327" spans="1:22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 t="s">
        <v>8323</v>
      </c>
      <c r="P1327" t="s">
        <v>8326</v>
      </c>
      <c r="Q1327">
        <f t="shared" si="141"/>
        <v>133</v>
      </c>
      <c r="R1327">
        <f t="shared" si="142"/>
        <v>57.2</v>
      </c>
      <c r="S1327" s="15">
        <f t="shared" si="143"/>
        <v>42538.73583333334</v>
      </c>
      <c r="T1327" s="15">
        <f t="shared" si="144"/>
        <v>42583.290972222225</v>
      </c>
      <c r="U1327">
        <f t="shared" si="145"/>
        <v>2016</v>
      </c>
      <c r="V1327">
        <f t="shared" si="151"/>
        <v>45</v>
      </c>
    </row>
    <row r="1328" spans="1:22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 t="s">
        <v>8323</v>
      </c>
      <c r="P1328" t="s">
        <v>8326</v>
      </c>
      <c r="Q1328">
        <f t="shared" si="141"/>
        <v>100</v>
      </c>
      <c r="R1328">
        <f t="shared" si="142"/>
        <v>81.67</v>
      </c>
      <c r="S1328" s="15">
        <f t="shared" si="143"/>
        <v>42447.894432870366</v>
      </c>
      <c r="T1328" s="15">
        <f t="shared" si="144"/>
        <v>42507.894432870366</v>
      </c>
      <c r="U1328">
        <f t="shared" si="145"/>
        <v>2016</v>
      </c>
      <c r="V1328">
        <f t="shared" si="151"/>
        <v>60</v>
      </c>
    </row>
    <row r="1329" spans="1:22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 t="s">
        <v>8321</v>
      </c>
      <c r="P1329" t="s">
        <v>8343</v>
      </c>
      <c r="Q1329">
        <f t="shared" si="141"/>
        <v>100</v>
      </c>
      <c r="R1329">
        <f t="shared" si="142"/>
        <v>40.01</v>
      </c>
      <c r="S1329" s="15">
        <f t="shared" si="143"/>
        <v>40795.820150462961</v>
      </c>
      <c r="T1329" s="15">
        <f t="shared" si="144"/>
        <v>40825.820150462961</v>
      </c>
      <c r="U1329">
        <f t="shared" si="145"/>
        <v>2011</v>
      </c>
    </row>
    <row r="1330" spans="1:22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 t="s">
        <v>8323</v>
      </c>
      <c r="P1330" t="s">
        <v>8326</v>
      </c>
      <c r="Q1330">
        <f t="shared" si="141"/>
        <v>105</v>
      </c>
      <c r="R1330">
        <f t="shared" si="142"/>
        <v>114.29</v>
      </c>
      <c r="S1330" s="15">
        <f t="shared" si="143"/>
        <v>42268.009224537032</v>
      </c>
      <c r="T1330" s="15">
        <f t="shared" si="144"/>
        <v>42303.009224537032</v>
      </c>
      <c r="U1330">
        <f t="shared" si="145"/>
        <v>2015</v>
      </c>
      <c r="V1330">
        <f t="shared" ref="V1330:V1332" si="152">_xlfn.DAYS(T1330,S1330)</f>
        <v>35</v>
      </c>
    </row>
    <row r="1331" spans="1:22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 t="s">
        <v>8323</v>
      </c>
      <c r="P1331" t="s">
        <v>8326</v>
      </c>
      <c r="Q1331">
        <f t="shared" si="141"/>
        <v>100</v>
      </c>
      <c r="R1331">
        <f t="shared" si="142"/>
        <v>129.03</v>
      </c>
      <c r="S1331" s="15">
        <f t="shared" si="143"/>
        <v>42676.065150462964</v>
      </c>
      <c r="T1331" s="15">
        <f t="shared" si="144"/>
        <v>42721.290972222225</v>
      </c>
      <c r="U1331">
        <f t="shared" si="145"/>
        <v>2016</v>
      </c>
      <c r="V1331">
        <f t="shared" si="152"/>
        <v>45</v>
      </c>
    </row>
    <row r="1332" spans="1:22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 t="s">
        <v>8323</v>
      </c>
      <c r="P1332" t="s">
        <v>8326</v>
      </c>
      <c r="Q1332">
        <f t="shared" si="141"/>
        <v>100</v>
      </c>
      <c r="R1332">
        <f t="shared" si="142"/>
        <v>307.69</v>
      </c>
      <c r="S1332" s="15">
        <f t="shared" si="143"/>
        <v>41794.817523148151</v>
      </c>
      <c r="T1332" s="15">
        <f t="shared" si="144"/>
        <v>41824.458333333336</v>
      </c>
      <c r="U1332">
        <f t="shared" si="145"/>
        <v>2014</v>
      </c>
      <c r="V1332">
        <f t="shared" si="152"/>
        <v>30</v>
      </c>
    </row>
    <row r="1333" spans="1:22" ht="48" hidden="1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 t="s">
        <v>8323</v>
      </c>
      <c r="P1333" t="s">
        <v>8324</v>
      </c>
      <c r="Q1333">
        <f t="shared" si="141"/>
        <v>107</v>
      </c>
      <c r="R1333">
        <f t="shared" si="142"/>
        <v>74.069999999999993</v>
      </c>
      <c r="S1333" s="15">
        <f t="shared" si="143"/>
        <v>42139.014525462961</v>
      </c>
      <c r="T1333" s="15">
        <f t="shared" si="144"/>
        <v>42169.014525462961</v>
      </c>
      <c r="U1333">
        <f t="shared" si="145"/>
        <v>2015</v>
      </c>
    </row>
    <row r="1334" spans="1:22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 t="s">
        <v>8313</v>
      </c>
      <c r="P1334" t="s">
        <v>8314</v>
      </c>
      <c r="Q1334">
        <f t="shared" si="141"/>
        <v>36</v>
      </c>
      <c r="R1334">
        <f t="shared" si="142"/>
        <v>104.89</v>
      </c>
      <c r="S1334" s="15">
        <f t="shared" si="143"/>
        <v>42585.691898148143</v>
      </c>
      <c r="T1334" s="15">
        <f t="shared" si="144"/>
        <v>42615.691898148143</v>
      </c>
      <c r="U1334">
        <f t="shared" si="145"/>
        <v>2016</v>
      </c>
    </row>
    <row r="1335" spans="1:22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 t="s">
        <v>8321</v>
      </c>
      <c r="P1335" t="s">
        <v>8322</v>
      </c>
      <c r="Q1335">
        <f t="shared" si="141"/>
        <v>114</v>
      </c>
      <c r="R1335">
        <f t="shared" si="142"/>
        <v>47.4</v>
      </c>
      <c r="S1335" s="15">
        <f t="shared" si="143"/>
        <v>40213.323599537034</v>
      </c>
      <c r="T1335" s="15">
        <f t="shared" si="144"/>
        <v>40253.29583333333</v>
      </c>
      <c r="U1335">
        <f t="shared" si="145"/>
        <v>2010</v>
      </c>
    </row>
    <row r="1336" spans="1:22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 t="s">
        <v>8321</v>
      </c>
      <c r="P1336" t="s">
        <v>8343</v>
      </c>
      <c r="Q1336">
        <f t="shared" si="141"/>
        <v>114</v>
      </c>
      <c r="R1336">
        <f t="shared" si="142"/>
        <v>69.790000000000006</v>
      </c>
      <c r="S1336" s="15">
        <f t="shared" si="143"/>
        <v>40595.497164351851</v>
      </c>
      <c r="T1336" s="15">
        <f t="shared" si="144"/>
        <v>40641.455497685187</v>
      </c>
      <c r="U1336">
        <f t="shared" si="145"/>
        <v>2011</v>
      </c>
    </row>
    <row r="1337" spans="1:22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 t="s">
        <v>8311</v>
      </c>
      <c r="P1337" t="s">
        <v>8333</v>
      </c>
      <c r="Q1337">
        <f t="shared" si="141"/>
        <v>179</v>
      </c>
      <c r="R1337">
        <f t="shared" si="142"/>
        <v>53.73</v>
      </c>
      <c r="S1337" s="15">
        <f t="shared" si="143"/>
        <v>41367.572280092594</v>
      </c>
      <c r="T1337" s="15">
        <f t="shared" si="144"/>
        <v>41397.572280092594</v>
      </c>
      <c r="U1337">
        <f t="shared" si="145"/>
        <v>2013</v>
      </c>
    </row>
    <row r="1338" spans="1:22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 t="s">
        <v>8327</v>
      </c>
      <c r="P1338" t="s">
        <v>8328</v>
      </c>
      <c r="Q1338">
        <f t="shared" si="141"/>
        <v>132</v>
      </c>
      <c r="R1338">
        <f t="shared" si="142"/>
        <v>63.03</v>
      </c>
      <c r="S1338" s="15">
        <f t="shared" si="143"/>
        <v>42173.746342592596</v>
      </c>
      <c r="T1338" s="15">
        <f t="shared" si="144"/>
        <v>42187.152777777781</v>
      </c>
      <c r="U1338">
        <f t="shared" si="145"/>
        <v>2015</v>
      </c>
    </row>
    <row r="1339" spans="1:22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 t="s">
        <v>8327</v>
      </c>
      <c r="P1339" t="s">
        <v>8331</v>
      </c>
      <c r="Q1339">
        <f t="shared" si="141"/>
        <v>132</v>
      </c>
      <c r="R1339">
        <f t="shared" si="142"/>
        <v>70.63</v>
      </c>
      <c r="S1339" s="15">
        <f t="shared" si="143"/>
        <v>40778.770011574074</v>
      </c>
      <c r="T1339" s="15">
        <f t="shared" si="144"/>
        <v>40808.770011574074</v>
      </c>
      <c r="U1339">
        <f t="shared" si="145"/>
        <v>2011</v>
      </c>
    </row>
    <row r="1340" spans="1:22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 t="s">
        <v>8323</v>
      </c>
      <c r="P1340" t="s">
        <v>8324</v>
      </c>
      <c r="Q1340">
        <f t="shared" si="141"/>
        <v>101</v>
      </c>
      <c r="R1340">
        <f t="shared" si="142"/>
        <v>53.95</v>
      </c>
      <c r="S1340" s="15">
        <f t="shared" si="143"/>
        <v>41780.745254629634</v>
      </c>
      <c r="T1340" s="15">
        <f t="shared" si="144"/>
        <v>41810.917361111111</v>
      </c>
      <c r="U1340">
        <f t="shared" si="145"/>
        <v>2014</v>
      </c>
    </row>
    <row r="1341" spans="1:22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 t="s">
        <v>8327</v>
      </c>
      <c r="P1341" t="s">
        <v>8328</v>
      </c>
      <c r="Q1341">
        <f t="shared" si="141"/>
        <v>171</v>
      </c>
      <c r="R1341">
        <f t="shared" si="142"/>
        <v>46.18</v>
      </c>
      <c r="S1341" s="15">
        <f t="shared" si="143"/>
        <v>41605.868449074071</v>
      </c>
      <c r="T1341" s="15">
        <f t="shared" si="144"/>
        <v>41639.291666666664</v>
      </c>
      <c r="U1341">
        <f t="shared" si="145"/>
        <v>2013</v>
      </c>
    </row>
    <row r="1342" spans="1:22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 t="s">
        <v>8327</v>
      </c>
      <c r="P1342" t="s">
        <v>8331</v>
      </c>
      <c r="Q1342">
        <f t="shared" si="141"/>
        <v>112</v>
      </c>
      <c r="R1342">
        <f t="shared" si="142"/>
        <v>47.76</v>
      </c>
      <c r="S1342" s="15">
        <f t="shared" si="143"/>
        <v>42719.90834490741</v>
      </c>
      <c r="T1342" s="15">
        <f t="shared" si="144"/>
        <v>42749.90834490741</v>
      </c>
      <c r="U1342">
        <f t="shared" si="145"/>
        <v>2016</v>
      </c>
    </row>
    <row r="1343" spans="1:22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 t="s">
        <v>8327</v>
      </c>
      <c r="P1343" t="s">
        <v>8341</v>
      </c>
      <c r="Q1343">
        <f t="shared" si="141"/>
        <v>112</v>
      </c>
      <c r="R1343">
        <f t="shared" si="142"/>
        <v>60.15</v>
      </c>
      <c r="S1343" s="15">
        <f t="shared" si="143"/>
        <v>41524.858553240738</v>
      </c>
      <c r="T1343" s="15">
        <f t="shared" si="144"/>
        <v>41552.208333333336</v>
      </c>
      <c r="U1343">
        <f t="shared" si="145"/>
        <v>2013</v>
      </c>
    </row>
    <row r="1344" spans="1:22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 t="s">
        <v>8323</v>
      </c>
      <c r="P1344" t="s">
        <v>8326</v>
      </c>
      <c r="Q1344">
        <f t="shared" si="141"/>
        <v>130</v>
      </c>
      <c r="R1344">
        <f t="shared" si="142"/>
        <v>61.06</v>
      </c>
      <c r="S1344" s="15">
        <f t="shared" si="143"/>
        <v>42566.604826388888</v>
      </c>
      <c r="T1344" s="15">
        <f t="shared" si="144"/>
        <v>42596.604826388888</v>
      </c>
      <c r="U1344">
        <f t="shared" si="145"/>
        <v>2016</v>
      </c>
      <c r="V1344">
        <f>_xlfn.DAYS(T1344,S1344)</f>
        <v>30</v>
      </c>
    </row>
    <row r="1345" spans="1:22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 t="s">
        <v>8327</v>
      </c>
      <c r="P1345" t="s">
        <v>8341</v>
      </c>
      <c r="Q1345">
        <f t="shared" si="141"/>
        <v>195</v>
      </c>
      <c r="R1345">
        <f t="shared" si="142"/>
        <v>64.03</v>
      </c>
      <c r="S1345" s="15">
        <f t="shared" si="143"/>
        <v>42027.13817129629</v>
      </c>
      <c r="T1345" s="15">
        <f t="shared" si="144"/>
        <v>42062.020833333328</v>
      </c>
      <c r="U1345">
        <f t="shared" si="145"/>
        <v>2015</v>
      </c>
    </row>
    <row r="1346" spans="1:22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 t="s">
        <v>8323</v>
      </c>
      <c r="P1346" t="s">
        <v>8326</v>
      </c>
      <c r="Q1346">
        <f t="shared" si="141"/>
        <v>78</v>
      </c>
      <c r="R1346">
        <f t="shared" si="142"/>
        <v>105.54</v>
      </c>
      <c r="S1346" s="15">
        <f t="shared" si="143"/>
        <v>42469.68414351852</v>
      </c>
      <c r="T1346" s="15">
        <f t="shared" si="144"/>
        <v>42499.166666666672</v>
      </c>
      <c r="U1346">
        <f t="shared" si="145"/>
        <v>2016</v>
      </c>
      <c r="V1346">
        <f t="shared" ref="V1346:V1350" si="153">_xlfn.DAYS(T1346,S1346)</f>
        <v>30</v>
      </c>
    </row>
    <row r="1347" spans="1:22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 t="s">
        <v>8323</v>
      </c>
      <c r="P1347" t="s">
        <v>8326</v>
      </c>
      <c r="Q1347">
        <f t="shared" ref="Q1347:Q1410" si="154">ROUND(E1347/D1347*100,0)</f>
        <v>118</v>
      </c>
      <c r="R1347">
        <f t="shared" ref="R1347:R1410" si="155">IFERROR(ROUND(E1347/L1347,2),0)</f>
        <v>100.06</v>
      </c>
      <c r="S1347" s="15">
        <f t="shared" ref="S1347:S1410" si="156">(((J1347/60)/60)/24)+DATE(1970,1,1)</f>
        <v>42179.344988425932</v>
      </c>
      <c r="T1347" s="15">
        <f t="shared" ref="T1347:T1410" si="157">(((I1347/60)/60)/24)+DATE(1970,1,1)</f>
        <v>42219.75</v>
      </c>
      <c r="U1347">
        <f t="shared" si="145"/>
        <v>2015</v>
      </c>
      <c r="V1347">
        <f t="shared" si="153"/>
        <v>40</v>
      </c>
    </row>
    <row r="1348" spans="1:22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 t="s">
        <v>8323</v>
      </c>
      <c r="P1348" t="s">
        <v>8326</v>
      </c>
      <c r="Q1348">
        <f t="shared" si="154"/>
        <v>111</v>
      </c>
      <c r="R1348">
        <f t="shared" si="155"/>
        <v>125.81</v>
      </c>
      <c r="S1348" s="15">
        <f t="shared" si="156"/>
        <v>41853.240208333329</v>
      </c>
      <c r="T1348" s="15">
        <f t="shared" si="157"/>
        <v>41876.207638888889</v>
      </c>
      <c r="U1348">
        <f t="shared" si="145"/>
        <v>2014</v>
      </c>
      <c r="V1348">
        <f t="shared" si="153"/>
        <v>23</v>
      </c>
    </row>
    <row r="1349" spans="1:22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 t="s">
        <v>8323</v>
      </c>
      <c r="P1349" t="s">
        <v>8326</v>
      </c>
      <c r="Q1349">
        <f t="shared" si="154"/>
        <v>111</v>
      </c>
      <c r="R1349">
        <f t="shared" si="155"/>
        <v>58.79</v>
      </c>
      <c r="S1349" s="15">
        <f t="shared" si="156"/>
        <v>42633.116851851853</v>
      </c>
      <c r="T1349" s="15">
        <f t="shared" si="157"/>
        <v>42663.116851851853</v>
      </c>
      <c r="U1349">
        <f t="shared" si="145"/>
        <v>2016</v>
      </c>
      <c r="V1349">
        <f t="shared" si="153"/>
        <v>30</v>
      </c>
    </row>
    <row r="1350" spans="1:22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 t="s">
        <v>8323</v>
      </c>
      <c r="P1350" t="s">
        <v>8326</v>
      </c>
      <c r="Q1350">
        <f t="shared" si="154"/>
        <v>35</v>
      </c>
      <c r="R1350">
        <f t="shared" si="155"/>
        <v>84.28</v>
      </c>
      <c r="S1350" s="15">
        <f t="shared" si="156"/>
        <v>41747.86986111111</v>
      </c>
      <c r="T1350" s="15">
        <f t="shared" si="157"/>
        <v>41779.290972222225</v>
      </c>
      <c r="U1350">
        <f t="shared" si="145"/>
        <v>2014</v>
      </c>
      <c r="V1350">
        <f t="shared" si="153"/>
        <v>32</v>
      </c>
    </row>
    <row r="1351" spans="1:22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 t="s">
        <v>8313</v>
      </c>
      <c r="P1351" t="s">
        <v>8314</v>
      </c>
      <c r="Q1351">
        <f t="shared" si="154"/>
        <v>110</v>
      </c>
      <c r="R1351">
        <f t="shared" si="155"/>
        <v>55.22</v>
      </c>
      <c r="S1351" s="15">
        <f t="shared" si="156"/>
        <v>42780.600532407407</v>
      </c>
      <c r="T1351" s="15">
        <f t="shared" si="157"/>
        <v>42808.558865740735</v>
      </c>
      <c r="U1351">
        <f t="shared" si="145"/>
        <v>2017</v>
      </c>
    </row>
    <row r="1352" spans="1:22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 t="s">
        <v>8321</v>
      </c>
      <c r="P1352" t="s">
        <v>8322</v>
      </c>
      <c r="Q1352">
        <f t="shared" si="154"/>
        <v>385</v>
      </c>
      <c r="R1352">
        <f t="shared" si="155"/>
        <v>32.1</v>
      </c>
      <c r="S1352" s="15">
        <f t="shared" si="156"/>
        <v>41304.833194444444</v>
      </c>
      <c r="T1352" s="15">
        <f t="shared" si="157"/>
        <v>41334.833194444444</v>
      </c>
      <c r="U1352">
        <f t="shared" si="145"/>
        <v>2013</v>
      </c>
    </row>
    <row r="1353" spans="1:22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 t="s">
        <v>8327</v>
      </c>
      <c r="P1353" t="s">
        <v>8338</v>
      </c>
      <c r="Q1353">
        <f t="shared" si="154"/>
        <v>101</v>
      </c>
      <c r="R1353">
        <f t="shared" si="155"/>
        <v>47.19</v>
      </c>
      <c r="S1353" s="15">
        <f t="shared" si="156"/>
        <v>41737.684664351851</v>
      </c>
      <c r="T1353" s="15">
        <f t="shared" si="157"/>
        <v>41782.684664351851</v>
      </c>
      <c r="U1353">
        <f t="shared" si="145"/>
        <v>2014</v>
      </c>
    </row>
    <row r="1354" spans="1:22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 t="s">
        <v>8323</v>
      </c>
      <c r="P1354" t="s">
        <v>8326</v>
      </c>
      <c r="Q1354">
        <f t="shared" si="154"/>
        <v>109</v>
      </c>
      <c r="R1354">
        <f t="shared" si="155"/>
        <v>29.26</v>
      </c>
      <c r="S1354" s="15">
        <f t="shared" si="156"/>
        <v>42492.717233796298</v>
      </c>
      <c r="T1354" s="15">
        <f t="shared" si="157"/>
        <v>42522.717233796298</v>
      </c>
      <c r="U1354">
        <f t="shared" ref="U1354:U1417" si="158">YEAR(S1354)</f>
        <v>2016</v>
      </c>
      <c r="V1354">
        <f t="shared" ref="V1354:V1355" si="159">_xlfn.DAYS(T1354,S1354)</f>
        <v>30</v>
      </c>
    </row>
    <row r="1355" spans="1:22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 t="s">
        <v>8323</v>
      </c>
      <c r="P1355" t="s">
        <v>8326</v>
      </c>
      <c r="Q1355">
        <f t="shared" si="154"/>
        <v>109</v>
      </c>
      <c r="R1355">
        <f t="shared" si="155"/>
        <v>44.19</v>
      </c>
      <c r="S1355" s="15">
        <f t="shared" si="156"/>
        <v>42086.614942129629</v>
      </c>
      <c r="T1355" s="15">
        <f t="shared" si="157"/>
        <v>42117.290972222225</v>
      </c>
      <c r="U1355">
        <f t="shared" si="158"/>
        <v>2015</v>
      </c>
      <c r="V1355">
        <f t="shared" si="159"/>
        <v>31</v>
      </c>
    </row>
    <row r="1356" spans="1:22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 t="s">
        <v>8323</v>
      </c>
      <c r="P1356" t="s">
        <v>8335</v>
      </c>
      <c r="Q1356">
        <f t="shared" si="154"/>
        <v>109</v>
      </c>
      <c r="R1356">
        <f t="shared" si="155"/>
        <v>75.959999999999994</v>
      </c>
      <c r="S1356" s="15">
        <f t="shared" si="156"/>
        <v>41954.850868055553</v>
      </c>
      <c r="T1356" s="15">
        <f t="shared" si="157"/>
        <v>41974.850868055553</v>
      </c>
      <c r="U1356">
        <f t="shared" si="158"/>
        <v>2014</v>
      </c>
    </row>
    <row r="1357" spans="1:22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 t="s">
        <v>8327</v>
      </c>
      <c r="P1357" t="s">
        <v>8331</v>
      </c>
      <c r="Q1357">
        <f t="shared" si="154"/>
        <v>152</v>
      </c>
      <c r="R1357">
        <f t="shared" si="155"/>
        <v>64.25</v>
      </c>
      <c r="S1357" s="15">
        <f t="shared" si="156"/>
        <v>41767.656863425924</v>
      </c>
      <c r="T1357" s="15">
        <f t="shared" si="157"/>
        <v>41803.290972222225</v>
      </c>
      <c r="U1357">
        <f t="shared" si="158"/>
        <v>2014</v>
      </c>
    </row>
    <row r="1358" spans="1:22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 t="s">
        <v>8308</v>
      </c>
      <c r="P1358" t="s">
        <v>8309</v>
      </c>
      <c r="Q1358">
        <f t="shared" si="154"/>
        <v>126</v>
      </c>
      <c r="R1358">
        <f t="shared" si="155"/>
        <v>47.91</v>
      </c>
      <c r="S1358" s="15">
        <f t="shared" si="156"/>
        <v>40215.919050925928</v>
      </c>
      <c r="T1358" s="15">
        <f t="shared" si="157"/>
        <v>40252.913194444445</v>
      </c>
      <c r="U1358">
        <f t="shared" si="158"/>
        <v>2010</v>
      </c>
    </row>
    <row r="1359" spans="1:22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 t="s">
        <v>8308</v>
      </c>
      <c r="P1359" t="s">
        <v>8342</v>
      </c>
      <c r="Q1359">
        <f t="shared" si="154"/>
        <v>5</v>
      </c>
      <c r="R1359">
        <f t="shared" si="155"/>
        <v>135.04</v>
      </c>
      <c r="S1359" s="15">
        <f t="shared" si="156"/>
        <v>42173.275740740741</v>
      </c>
      <c r="T1359" s="15">
        <f t="shared" si="157"/>
        <v>42217.745138888888</v>
      </c>
      <c r="U1359">
        <f t="shared" si="158"/>
        <v>2015</v>
      </c>
    </row>
    <row r="1360" spans="1:22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 t="s">
        <v>8327</v>
      </c>
      <c r="P1360" t="s">
        <v>8341</v>
      </c>
      <c r="Q1360">
        <f t="shared" si="154"/>
        <v>103</v>
      </c>
      <c r="R1360">
        <f t="shared" si="155"/>
        <v>67.42</v>
      </c>
      <c r="S1360" s="15">
        <f t="shared" si="156"/>
        <v>40961.252141203702</v>
      </c>
      <c r="T1360" s="15">
        <f t="shared" si="157"/>
        <v>40989.866666666669</v>
      </c>
      <c r="U1360">
        <f t="shared" si="158"/>
        <v>2012</v>
      </c>
    </row>
    <row r="1361" spans="1:22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 t="s">
        <v>8323</v>
      </c>
      <c r="P1361" t="s">
        <v>8326</v>
      </c>
      <c r="Q1361">
        <f t="shared" si="154"/>
        <v>126</v>
      </c>
      <c r="R1361">
        <f t="shared" si="155"/>
        <v>62.88</v>
      </c>
      <c r="S1361" s="15">
        <f t="shared" si="156"/>
        <v>41013.936562499999</v>
      </c>
      <c r="T1361" s="15">
        <f t="shared" si="157"/>
        <v>41061.165972222225</v>
      </c>
      <c r="U1361">
        <f t="shared" si="158"/>
        <v>2012</v>
      </c>
      <c r="V1361">
        <f t="shared" ref="V1361:V1362" si="160">_xlfn.DAYS(T1361,S1361)</f>
        <v>48</v>
      </c>
    </row>
    <row r="1362" spans="1:22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 t="s">
        <v>8323</v>
      </c>
      <c r="P1362" t="s">
        <v>8326</v>
      </c>
      <c r="Q1362">
        <f t="shared" si="154"/>
        <v>107</v>
      </c>
      <c r="R1362">
        <f t="shared" si="155"/>
        <v>62.67</v>
      </c>
      <c r="S1362" s="15">
        <f t="shared" si="156"/>
        <v>42490.133877314816</v>
      </c>
      <c r="T1362" s="15">
        <f t="shared" si="157"/>
        <v>42527.083333333328</v>
      </c>
      <c r="U1362">
        <f t="shared" si="158"/>
        <v>2016</v>
      </c>
      <c r="V1362">
        <f t="shared" si="160"/>
        <v>37</v>
      </c>
    </row>
    <row r="1363" spans="1:22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 t="s">
        <v>8327</v>
      </c>
      <c r="P1363" t="s">
        <v>8331</v>
      </c>
      <c r="Q1363">
        <f t="shared" si="154"/>
        <v>114</v>
      </c>
      <c r="R1363">
        <f t="shared" si="155"/>
        <v>50.69</v>
      </c>
      <c r="S1363" s="15">
        <f t="shared" si="156"/>
        <v>41666.842824074076</v>
      </c>
      <c r="T1363" s="15">
        <f t="shared" si="157"/>
        <v>41696.842824074076</v>
      </c>
      <c r="U1363">
        <f t="shared" si="158"/>
        <v>2014</v>
      </c>
    </row>
    <row r="1364" spans="1:22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 t="s">
        <v>8323</v>
      </c>
      <c r="P1364" t="s">
        <v>8335</v>
      </c>
      <c r="Q1364">
        <f t="shared" si="154"/>
        <v>125</v>
      </c>
      <c r="R1364">
        <f t="shared" si="155"/>
        <v>75</v>
      </c>
      <c r="S1364" s="15">
        <f t="shared" si="156"/>
        <v>42044.765960648147</v>
      </c>
      <c r="T1364" s="15">
        <f t="shared" si="157"/>
        <v>42058.765960648147</v>
      </c>
      <c r="U1364">
        <f t="shared" si="158"/>
        <v>2015</v>
      </c>
    </row>
    <row r="1365" spans="1:22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 t="s">
        <v>8327</v>
      </c>
      <c r="P1365" t="s">
        <v>8341</v>
      </c>
      <c r="Q1365">
        <f t="shared" si="154"/>
        <v>107</v>
      </c>
      <c r="R1365">
        <f t="shared" si="155"/>
        <v>59.46</v>
      </c>
      <c r="S1365" s="15">
        <f t="shared" si="156"/>
        <v>41483.449282407404</v>
      </c>
      <c r="T1365" s="15">
        <f t="shared" si="157"/>
        <v>41543.449282407404</v>
      </c>
      <c r="U1365">
        <f t="shared" si="158"/>
        <v>2013</v>
      </c>
    </row>
    <row r="1366" spans="1:22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 t="s">
        <v>8327</v>
      </c>
      <c r="P1366" t="s">
        <v>8328</v>
      </c>
      <c r="Q1366">
        <f t="shared" si="154"/>
        <v>107</v>
      </c>
      <c r="R1366">
        <f t="shared" si="155"/>
        <v>51.19</v>
      </c>
      <c r="S1366" s="15">
        <f t="shared" si="156"/>
        <v>40948.16815972222</v>
      </c>
      <c r="T1366" s="15">
        <f t="shared" si="157"/>
        <v>40978.16815972222</v>
      </c>
      <c r="U1366">
        <f t="shared" si="158"/>
        <v>2012</v>
      </c>
    </row>
    <row r="1367" spans="1:22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 t="s">
        <v>8321</v>
      </c>
      <c r="P1367" t="s">
        <v>8322</v>
      </c>
      <c r="Q1367">
        <f t="shared" si="154"/>
        <v>107</v>
      </c>
      <c r="R1367">
        <f t="shared" si="155"/>
        <v>67.91</v>
      </c>
      <c r="S1367" s="15">
        <f t="shared" si="156"/>
        <v>41894.879606481481</v>
      </c>
      <c r="T1367" s="15">
        <f t="shared" si="157"/>
        <v>41913.165972222225</v>
      </c>
      <c r="U1367">
        <f t="shared" si="158"/>
        <v>2014</v>
      </c>
    </row>
    <row r="1368" spans="1:22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 t="s">
        <v>8323</v>
      </c>
      <c r="P1368" t="s">
        <v>8326</v>
      </c>
      <c r="Q1368">
        <f t="shared" si="154"/>
        <v>124</v>
      </c>
      <c r="R1368">
        <f t="shared" si="155"/>
        <v>47.85</v>
      </c>
      <c r="S1368" s="15">
        <f t="shared" si="156"/>
        <v>42584.846828703703</v>
      </c>
      <c r="T1368" s="15">
        <f t="shared" si="157"/>
        <v>42624.846828703703</v>
      </c>
      <c r="U1368">
        <f t="shared" si="158"/>
        <v>2016</v>
      </c>
      <c r="V1368">
        <f t="shared" ref="V1368:V1370" si="161">_xlfn.DAYS(T1368,S1368)</f>
        <v>40</v>
      </c>
    </row>
    <row r="1369" spans="1:22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 t="s">
        <v>8323</v>
      </c>
      <c r="P1369" t="s">
        <v>8326</v>
      </c>
      <c r="Q1369">
        <f t="shared" si="154"/>
        <v>107</v>
      </c>
      <c r="R1369">
        <f t="shared" si="155"/>
        <v>71.73</v>
      </c>
      <c r="S1369" s="15">
        <f t="shared" si="156"/>
        <v>42275.731666666667</v>
      </c>
      <c r="T1369" s="15">
        <f t="shared" si="157"/>
        <v>42305.731666666667</v>
      </c>
      <c r="U1369">
        <f t="shared" si="158"/>
        <v>2015</v>
      </c>
      <c r="V1369">
        <f t="shared" si="161"/>
        <v>30</v>
      </c>
    </row>
    <row r="1370" spans="1:22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 t="s">
        <v>8323</v>
      </c>
      <c r="P1370" t="s">
        <v>8326</v>
      </c>
      <c r="Q1370">
        <f t="shared" si="154"/>
        <v>106</v>
      </c>
      <c r="R1370">
        <f t="shared" si="155"/>
        <v>78.94</v>
      </c>
      <c r="S1370" s="15">
        <f t="shared" si="156"/>
        <v>42585.523842592593</v>
      </c>
      <c r="T1370" s="15">
        <f t="shared" si="157"/>
        <v>42599.165972222225</v>
      </c>
      <c r="U1370">
        <f t="shared" si="158"/>
        <v>2016</v>
      </c>
      <c r="V1370">
        <f t="shared" si="161"/>
        <v>14</v>
      </c>
    </row>
    <row r="1371" spans="1:22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 t="s">
        <v>8321</v>
      </c>
      <c r="P1371" t="s">
        <v>8332</v>
      </c>
      <c r="Q1371">
        <f t="shared" si="154"/>
        <v>123</v>
      </c>
      <c r="R1371">
        <f t="shared" si="155"/>
        <v>31.62</v>
      </c>
      <c r="S1371" s="15">
        <f t="shared" si="156"/>
        <v>41812.67324074074</v>
      </c>
      <c r="T1371" s="15">
        <f t="shared" si="157"/>
        <v>41842.67324074074</v>
      </c>
      <c r="U1371">
        <f t="shared" si="158"/>
        <v>2014</v>
      </c>
    </row>
    <row r="1372" spans="1:22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 t="s">
        <v>8321</v>
      </c>
      <c r="P1372" t="s">
        <v>8343</v>
      </c>
      <c r="Q1372">
        <f t="shared" si="154"/>
        <v>247</v>
      </c>
      <c r="R1372">
        <f t="shared" si="155"/>
        <v>78.72</v>
      </c>
      <c r="S1372" s="15">
        <f t="shared" si="156"/>
        <v>41365.613078703704</v>
      </c>
      <c r="T1372" s="15">
        <f t="shared" si="157"/>
        <v>41425.613078703704</v>
      </c>
      <c r="U1372">
        <f t="shared" si="158"/>
        <v>2013</v>
      </c>
    </row>
    <row r="1373" spans="1:22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 t="s">
        <v>8323</v>
      </c>
      <c r="P1373" t="s">
        <v>8326</v>
      </c>
      <c r="Q1373">
        <f t="shared" si="154"/>
        <v>37</v>
      </c>
      <c r="R1373">
        <f t="shared" si="155"/>
        <v>147.4</v>
      </c>
      <c r="S1373" s="15">
        <f t="shared" si="156"/>
        <v>41903.882951388885</v>
      </c>
      <c r="T1373" s="15">
        <f t="shared" si="157"/>
        <v>41933.882951388885</v>
      </c>
      <c r="U1373">
        <f t="shared" si="158"/>
        <v>2014</v>
      </c>
      <c r="V1373">
        <f>_xlfn.DAYS(T1373,S1373)</f>
        <v>30</v>
      </c>
    </row>
    <row r="1374" spans="1:22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 t="s">
        <v>8327</v>
      </c>
      <c r="P1374" t="s">
        <v>8341</v>
      </c>
      <c r="Q1374">
        <f t="shared" si="154"/>
        <v>123</v>
      </c>
      <c r="R1374">
        <f t="shared" si="155"/>
        <v>54.99</v>
      </c>
      <c r="S1374" s="15">
        <f t="shared" si="156"/>
        <v>42125.078275462962</v>
      </c>
      <c r="T1374" s="15">
        <f t="shared" si="157"/>
        <v>42156.165972222225</v>
      </c>
      <c r="U1374">
        <f t="shared" si="158"/>
        <v>2015</v>
      </c>
    </row>
    <row r="1375" spans="1:22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 t="s">
        <v>8327</v>
      </c>
      <c r="P1375" t="s">
        <v>8336</v>
      </c>
      <c r="Q1375">
        <f t="shared" si="154"/>
        <v>105</v>
      </c>
      <c r="R1375">
        <f t="shared" si="155"/>
        <v>59.26</v>
      </c>
      <c r="S1375" s="15">
        <f t="shared" si="156"/>
        <v>42656.805497685185</v>
      </c>
      <c r="T1375" s="15">
        <f t="shared" si="157"/>
        <v>42667.875</v>
      </c>
      <c r="U1375">
        <f t="shared" si="158"/>
        <v>2016</v>
      </c>
    </row>
    <row r="1376" spans="1:22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 t="s">
        <v>8323</v>
      </c>
      <c r="P1376" t="s">
        <v>8326</v>
      </c>
      <c r="Q1376">
        <f t="shared" si="154"/>
        <v>108</v>
      </c>
      <c r="R1376">
        <f t="shared" si="155"/>
        <v>126.55</v>
      </c>
      <c r="S1376" s="15">
        <f t="shared" si="156"/>
        <v>42157.591064814813</v>
      </c>
      <c r="T1376" s="15">
        <f t="shared" si="157"/>
        <v>42179.083333333328</v>
      </c>
      <c r="U1376">
        <f t="shared" si="158"/>
        <v>2015</v>
      </c>
      <c r="V1376">
        <f t="shared" ref="V1376:V1379" si="162">_xlfn.DAYS(T1376,S1376)</f>
        <v>22</v>
      </c>
    </row>
    <row r="1377" spans="1:22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 t="s">
        <v>8323</v>
      </c>
      <c r="P1377" t="s">
        <v>8326</v>
      </c>
      <c r="Q1377">
        <f t="shared" si="154"/>
        <v>105</v>
      </c>
      <c r="R1377">
        <f t="shared" si="155"/>
        <v>32.97</v>
      </c>
      <c r="S1377" s="15">
        <f t="shared" si="156"/>
        <v>42148.676851851851</v>
      </c>
      <c r="T1377" s="15">
        <f t="shared" si="157"/>
        <v>42170.676851851851</v>
      </c>
      <c r="U1377">
        <f t="shared" si="158"/>
        <v>2015</v>
      </c>
      <c r="V1377">
        <f t="shared" si="162"/>
        <v>22</v>
      </c>
    </row>
    <row r="1378" spans="1:22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 t="s">
        <v>8323</v>
      </c>
      <c r="P1378" t="s">
        <v>8326</v>
      </c>
      <c r="Q1378">
        <f t="shared" si="154"/>
        <v>105</v>
      </c>
      <c r="R1378">
        <f t="shared" si="155"/>
        <v>79.540000000000006</v>
      </c>
      <c r="S1378" s="15">
        <f t="shared" si="156"/>
        <v>42341.180636574078</v>
      </c>
      <c r="T1378" s="15">
        <f t="shared" si="157"/>
        <v>42373.180636574078</v>
      </c>
      <c r="U1378">
        <f t="shared" si="158"/>
        <v>2015</v>
      </c>
      <c r="V1378">
        <f t="shared" si="162"/>
        <v>32</v>
      </c>
    </row>
    <row r="1379" spans="1:22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 t="s">
        <v>8323</v>
      </c>
      <c r="P1379" t="s">
        <v>8326</v>
      </c>
      <c r="Q1379">
        <f t="shared" si="154"/>
        <v>104</v>
      </c>
      <c r="R1379">
        <f t="shared" si="155"/>
        <v>71.67</v>
      </c>
      <c r="S1379" s="15">
        <f t="shared" si="156"/>
        <v>42302.701516203699</v>
      </c>
      <c r="T1379" s="15">
        <f t="shared" si="157"/>
        <v>42337.958333333328</v>
      </c>
      <c r="U1379">
        <f t="shared" si="158"/>
        <v>2015</v>
      </c>
      <c r="V1379">
        <f t="shared" si="162"/>
        <v>35</v>
      </c>
    </row>
    <row r="1380" spans="1:22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 t="s">
        <v>8327</v>
      </c>
      <c r="P1380" t="s">
        <v>8331</v>
      </c>
      <c r="Q1380">
        <f t="shared" si="154"/>
        <v>121</v>
      </c>
      <c r="R1380">
        <f t="shared" si="155"/>
        <v>46.09</v>
      </c>
      <c r="S1380" s="15">
        <f t="shared" si="156"/>
        <v>41059.185682870368</v>
      </c>
      <c r="T1380" s="15">
        <f t="shared" si="157"/>
        <v>41089.185682870368</v>
      </c>
      <c r="U1380">
        <f t="shared" si="158"/>
        <v>2012</v>
      </c>
    </row>
    <row r="1381" spans="1:22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 t="s">
        <v>8321</v>
      </c>
      <c r="P1381" t="s">
        <v>8322</v>
      </c>
      <c r="Q1381">
        <f t="shared" si="154"/>
        <v>104</v>
      </c>
      <c r="R1381">
        <f t="shared" si="155"/>
        <v>125.45</v>
      </c>
      <c r="S1381" s="15">
        <f t="shared" si="156"/>
        <v>42438.827789351853</v>
      </c>
      <c r="T1381" s="15">
        <f t="shared" si="157"/>
        <v>42468.786122685182</v>
      </c>
      <c r="U1381">
        <f t="shared" si="158"/>
        <v>2016</v>
      </c>
    </row>
    <row r="1382" spans="1:22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 t="s">
        <v>8323</v>
      </c>
      <c r="P1382" t="s">
        <v>8326</v>
      </c>
      <c r="Q1382">
        <f t="shared" si="154"/>
        <v>121</v>
      </c>
      <c r="R1382">
        <f t="shared" si="155"/>
        <v>125.38</v>
      </c>
      <c r="S1382" s="15">
        <f t="shared" si="156"/>
        <v>42087.768055555556</v>
      </c>
      <c r="T1382" s="15">
        <f t="shared" si="157"/>
        <v>42111.666666666672</v>
      </c>
      <c r="U1382">
        <f t="shared" si="158"/>
        <v>2015</v>
      </c>
      <c r="V1382">
        <f>_xlfn.DAYS(T1382,S1382)</f>
        <v>24</v>
      </c>
    </row>
    <row r="1383" spans="1:22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 t="s">
        <v>8321</v>
      </c>
      <c r="P1383" t="s">
        <v>8343</v>
      </c>
      <c r="Q1383">
        <f t="shared" si="154"/>
        <v>103</v>
      </c>
      <c r="R1383">
        <f t="shared" si="155"/>
        <v>60</v>
      </c>
      <c r="S1383" s="15">
        <f t="shared" si="156"/>
        <v>41786.65892361111</v>
      </c>
      <c r="T1383" s="15">
        <f t="shared" si="157"/>
        <v>41812.65892361111</v>
      </c>
      <c r="U1383">
        <f t="shared" si="158"/>
        <v>2014</v>
      </c>
    </row>
    <row r="1384" spans="1:22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 t="s">
        <v>8321</v>
      </c>
      <c r="P1384" t="s">
        <v>8343</v>
      </c>
      <c r="Q1384">
        <f t="shared" si="154"/>
        <v>120</v>
      </c>
      <c r="R1384">
        <f t="shared" si="155"/>
        <v>78.260000000000005</v>
      </c>
      <c r="S1384" s="15">
        <f t="shared" si="156"/>
        <v>40619.402361111112</v>
      </c>
      <c r="T1384" s="15">
        <f t="shared" si="157"/>
        <v>40680.402361111112</v>
      </c>
      <c r="U1384">
        <f t="shared" si="158"/>
        <v>2011</v>
      </c>
    </row>
    <row r="1385" spans="1:22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 t="s">
        <v>8311</v>
      </c>
      <c r="P1385" t="s">
        <v>8352</v>
      </c>
      <c r="Q1385">
        <f t="shared" si="154"/>
        <v>51</v>
      </c>
      <c r="R1385">
        <f t="shared" si="155"/>
        <v>63.12</v>
      </c>
      <c r="S1385" s="15">
        <f t="shared" si="156"/>
        <v>42250.685706018514</v>
      </c>
      <c r="T1385" s="15">
        <f t="shared" si="157"/>
        <v>42288.208333333328</v>
      </c>
      <c r="U1385">
        <f t="shared" si="158"/>
        <v>2015</v>
      </c>
    </row>
    <row r="1386" spans="1:22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 t="s">
        <v>8323</v>
      </c>
      <c r="P1386" t="s">
        <v>8326</v>
      </c>
      <c r="Q1386">
        <f t="shared" si="154"/>
        <v>103</v>
      </c>
      <c r="R1386">
        <f t="shared" si="155"/>
        <v>132.96</v>
      </c>
      <c r="S1386" s="15">
        <f t="shared" si="156"/>
        <v>42036.995590277773</v>
      </c>
      <c r="T1386" s="15">
        <f t="shared" si="157"/>
        <v>42094.536111111112</v>
      </c>
      <c r="U1386">
        <f t="shared" si="158"/>
        <v>2015</v>
      </c>
      <c r="V1386">
        <f>_xlfn.DAYS(T1386,S1386)</f>
        <v>58</v>
      </c>
    </row>
    <row r="1387" spans="1:22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 t="s">
        <v>8327</v>
      </c>
      <c r="P1387" t="s">
        <v>8331</v>
      </c>
      <c r="Q1387">
        <f t="shared" si="154"/>
        <v>119</v>
      </c>
      <c r="R1387">
        <f t="shared" si="155"/>
        <v>51.81</v>
      </c>
      <c r="S1387" s="15">
        <f t="shared" si="156"/>
        <v>41157.947337962964</v>
      </c>
      <c r="T1387" s="15">
        <f t="shared" si="157"/>
        <v>41187.947337962964</v>
      </c>
      <c r="U1387">
        <f t="shared" si="158"/>
        <v>2012</v>
      </c>
    </row>
    <row r="1388" spans="1:22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 t="s">
        <v>8323</v>
      </c>
      <c r="P1388" t="s">
        <v>8326</v>
      </c>
      <c r="Q1388">
        <f t="shared" si="154"/>
        <v>128</v>
      </c>
      <c r="R1388">
        <f t="shared" si="155"/>
        <v>37.21</v>
      </c>
      <c r="S1388" s="15">
        <f t="shared" si="156"/>
        <v>42693.742604166662</v>
      </c>
      <c r="T1388" s="15">
        <f t="shared" si="157"/>
        <v>42718.742604166662</v>
      </c>
      <c r="U1388">
        <f t="shared" si="158"/>
        <v>2016</v>
      </c>
      <c r="V1388">
        <f>_xlfn.DAYS(T1388,S1388)</f>
        <v>25</v>
      </c>
    </row>
    <row r="1389" spans="1:22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 t="s">
        <v>8308</v>
      </c>
      <c r="P1389" t="s">
        <v>8310</v>
      </c>
      <c r="Q1389">
        <f t="shared" si="154"/>
        <v>18</v>
      </c>
      <c r="R1389">
        <f t="shared" si="155"/>
        <v>43.98</v>
      </c>
      <c r="S1389" s="15">
        <f t="shared" si="156"/>
        <v>42422.254328703704</v>
      </c>
      <c r="T1389" s="15">
        <f t="shared" si="157"/>
        <v>42482.21266203704</v>
      </c>
      <c r="U1389">
        <f t="shared" si="158"/>
        <v>2016</v>
      </c>
    </row>
    <row r="1390" spans="1:22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 t="s">
        <v>8311</v>
      </c>
      <c r="P1390" t="s">
        <v>8333</v>
      </c>
      <c r="Q1390">
        <f t="shared" si="154"/>
        <v>119</v>
      </c>
      <c r="R1390">
        <f t="shared" si="155"/>
        <v>57.34</v>
      </c>
      <c r="S1390" s="15">
        <f t="shared" si="156"/>
        <v>40713.630497685182</v>
      </c>
      <c r="T1390" s="15">
        <f t="shared" si="157"/>
        <v>40759.630497685182</v>
      </c>
      <c r="U1390">
        <f t="shared" si="158"/>
        <v>2011</v>
      </c>
    </row>
    <row r="1391" spans="1:22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 t="s">
        <v>8308</v>
      </c>
      <c r="P1391" t="s">
        <v>8310</v>
      </c>
      <c r="Q1391">
        <f t="shared" si="154"/>
        <v>4</v>
      </c>
      <c r="R1391">
        <f t="shared" si="155"/>
        <v>591.66999999999996</v>
      </c>
      <c r="S1391" s="15">
        <f t="shared" si="156"/>
        <v>42711.750613425931</v>
      </c>
      <c r="T1391" s="15">
        <f t="shared" si="157"/>
        <v>42771.750613425931</v>
      </c>
      <c r="U1391">
        <f t="shared" si="158"/>
        <v>2016</v>
      </c>
    </row>
    <row r="1392" spans="1:22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 t="s">
        <v>8323</v>
      </c>
      <c r="P1392" t="s">
        <v>8326</v>
      </c>
      <c r="Q1392">
        <f t="shared" si="154"/>
        <v>118</v>
      </c>
      <c r="R1392">
        <f t="shared" si="155"/>
        <v>57.26</v>
      </c>
      <c r="S1392" s="15">
        <f t="shared" si="156"/>
        <v>42147.826840277776</v>
      </c>
      <c r="T1392" s="15">
        <f t="shared" si="157"/>
        <v>42176.934027777781</v>
      </c>
      <c r="U1392">
        <f t="shared" si="158"/>
        <v>2015</v>
      </c>
      <c r="V1392">
        <f>_xlfn.DAYS(T1392,S1392)</f>
        <v>29</v>
      </c>
    </row>
    <row r="1393" spans="1:22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 t="s">
        <v>8327</v>
      </c>
      <c r="P1393" t="s">
        <v>8329</v>
      </c>
      <c r="Q1393">
        <f t="shared" si="154"/>
        <v>101</v>
      </c>
      <c r="R1393">
        <f t="shared" si="155"/>
        <v>51.3</v>
      </c>
      <c r="S1393" s="15">
        <f t="shared" si="156"/>
        <v>41452.060601851852</v>
      </c>
      <c r="T1393" s="15">
        <f t="shared" si="157"/>
        <v>41482.060601851852</v>
      </c>
      <c r="U1393">
        <f t="shared" si="158"/>
        <v>2013</v>
      </c>
    </row>
    <row r="1394" spans="1:22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 t="s">
        <v>8323</v>
      </c>
      <c r="P1394" t="s">
        <v>8326</v>
      </c>
      <c r="Q1394">
        <f t="shared" si="154"/>
        <v>101</v>
      </c>
      <c r="R1394">
        <f t="shared" si="155"/>
        <v>33.99</v>
      </c>
      <c r="S1394" s="15">
        <f t="shared" si="156"/>
        <v>40478.263923611114</v>
      </c>
      <c r="T1394" s="15">
        <f t="shared" si="157"/>
        <v>40568.166666666664</v>
      </c>
      <c r="U1394">
        <f t="shared" si="158"/>
        <v>2010</v>
      </c>
      <c r="V1394">
        <f>_xlfn.DAYS(T1394,S1394)</f>
        <v>90</v>
      </c>
    </row>
    <row r="1395" spans="1:22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 t="s">
        <v>8323</v>
      </c>
      <c r="P1395" t="s">
        <v>8335</v>
      </c>
      <c r="Q1395">
        <f t="shared" si="154"/>
        <v>101</v>
      </c>
      <c r="R1395">
        <f t="shared" si="155"/>
        <v>90.54</v>
      </c>
      <c r="S1395" s="15">
        <f t="shared" si="156"/>
        <v>42553.583425925928</v>
      </c>
      <c r="T1395" s="15">
        <f t="shared" si="157"/>
        <v>42611.708333333328</v>
      </c>
      <c r="U1395">
        <f t="shared" si="158"/>
        <v>2016</v>
      </c>
    </row>
    <row r="1396" spans="1:22" ht="4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 t="s">
        <v>8323</v>
      </c>
      <c r="P1396" t="s">
        <v>8326</v>
      </c>
      <c r="Q1396">
        <f t="shared" si="154"/>
        <v>71</v>
      </c>
      <c r="R1396">
        <f t="shared" si="155"/>
        <v>106.97</v>
      </c>
      <c r="S1396" s="15">
        <f t="shared" si="156"/>
        <v>42053.049375000002</v>
      </c>
      <c r="T1396" s="15">
        <f t="shared" si="157"/>
        <v>42096.041666666672</v>
      </c>
      <c r="U1396">
        <f t="shared" si="158"/>
        <v>2015</v>
      </c>
      <c r="V1396">
        <f t="shared" ref="V1396:V1399" si="163">_xlfn.DAYS(T1396,S1396)</f>
        <v>43</v>
      </c>
    </row>
    <row r="1397" spans="1:22" ht="4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 t="s">
        <v>8323</v>
      </c>
      <c r="P1397" t="s">
        <v>8326</v>
      </c>
      <c r="Q1397">
        <f t="shared" si="154"/>
        <v>101</v>
      </c>
      <c r="R1397">
        <f t="shared" si="155"/>
        <v>88.25</v>
      </c>
      <c r="S1397" s="15">
        <f t="shared" si="156"/>
        <v>41820.62809027778</v>
      </c>
      <c r="T1397" s="15">
        <f t="shared" si="157"/>
        <v>41841.165972222225</v>
      </c>
      <c r="U1397">
        <f t="shared" si="158"/>
        <v>2014</v>
      </c>
      <c r="V1397">
        <f t="shared" si="163"/>
        <v>21</v>
      </c>
    </row>
    <row r="1398" spans="1:22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 t="s">
        <v>8323</v>
      </c>
      <c r="P1398" t="s">
        <v>8326</v>
      </c>
      <c r="Q1398">
        <f t="shared" si="154"/>
        <v>101</v>
      </c>
      <c r="R1398">
        <f t="shared" si="155"/>
        <v>76.650000000000006</v>
      </c>
      <c r="S1398" s="15">
        <f t="shared" si="156"/>
        <v>42559.431203703702</v>
      </c>
      <c r="T1398" s="15">
        <f t="shared" si="157"/>
        <v>42583.957638888889</v>
      </c>
      <c r="U1398">
        <f t="shared" si="158"/>
        <v>2016</v>
      </c>
      <c r="V1398">
        <f t="shared" si="163"/>
        <v>24</v>
      </c>
    </row>
    <row r="1399" spans="1:22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 t="s">
        <v>8323</v>
      </c>
      <c r="P1399" t="s">
        <v>8326</v>
      </c>
      <c r="Q1399">
        <f t="shared" si="154"/>
        <v>100</v>
      </c>
      <c r="R1399">
        <f t="shared" si="155"/>
        <v>103.35</v>
      </c>
      <c r="S1399" s="15">
        <f t="shared" si="156"/>
        <v>41862.83997685185</v>
      </c>
      <c r="T1399" s="15">
        <f t="shared" si="157"/>
        <v>41892.83997685185</v>
      </c>
      <c r="U1399">
        <f t="shared" si="158"/>
        <v>2014</v>
      </c>
      <c r="V1399">
        <f t="shared" si="163"/>
        <v>30</v>
      </c>
    </row>
    <row r="1400" spans="1:22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 t="s">
        <v>8321</v>
      </c>
      <c r="P1400" t="s">
        <v>8322</v>
      </c>
      <c r="Q1400">
        <f t="shared" si="154"/>
        <v>153</v>
      </c>
      <c r="R1400">
        <f t="shared" si="155"/>
        <v>57.54</v>
      </c>
      <c r="S1400" s="15">
        <f t="shared" si="156"/>
        <v>40637.866550925923</v>
      </c>
      <c r="T1400" s="15">
        <f t="shared" si="157"/>
        <v>40688.166666666664</v>
      </c>
      <c r="U1400">
        <f t="shared" si="158"/>
        <v>2011</v>
      </c>
    </row>
    <row r="1401" spans="1:22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 t="s">
        <v>8323</v>
      </c>
      <c r="P1401" t="s">
        <v>8324</v>
      </c>
      <c r="Q1401">
        <f t="shared" si="154"/>
        <v>103</v>
      </c>
      <c r="R1401">
        <f t="shared" si="155"/>
        <v>87.7</v>
      </c>
      <c r="S1401" s="15">
        <f t="shared" si="156"/>
        <v>41785.72729166667</v>
      </c>
      <c r="T1401" s="15">
        <f t="shared" si="157"/>
        <v>41801.166666666664</v>
      </c>
      <c r="U1401">
        <f t="shared" si="158"/>
        <v>2014</v>
      </c>
    </row>
    <row r="1402" spans="1:22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 t="s">
        <v>8323</v>
      </c>
      <c r="P1402" t="s">
        <v>8326</v>
      </c>
      <c r="Q1402">
        <f t="shared" si="154"/>
        <v>117</v>
      </c>
      <c r="R1402">
        <f t="shared" si="155"/>
        <v>100.17</v>
      </c>
      <c r="S1402" s="15">
        <f t="shared" si="156"/>
        <v>41947.762592592589</v>
      </c>
      <c r="T1402" s="15">
        <f t="shared" si="157"/>
        <v>41987.762592592597</v>
      </c>
      <c r="U1402">
        <f t="shared" si="158"/>
        <v>2014</v>
      </c>
      <c r="V1402">
        <f>_xlfn.DAYS(T1402,S1402)</f>
        <v>40</v>
      </c>
    </row>
    <row r="1403" spans="1:22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 t="s">
        <v>8321</v>
      </c>
      <c r="P1403" t="s">
        <v>8332</v>
      </c>
      <c r="Q1403">
        <f t="shared" si="154"/>
        <v>100</v>
      </c>
      <c r="R1403">
        <f t="shared" si="155"/>
        <v>291.79000000000002</v>
      </c>
      <c r="S1403" s="15">
        <f t="shared" si="156"/>
        <v>42468.94458333333</v>
      </c>
      <c r="T1403" s="15">
        <f t="shared" si="157"/>
        <v>42475.875</v>
      </c>
      <c r="U1403">
        <f t="shared" si="158"/>
        <v>2016</v>
      </c>
    </row>
    <row r="1404" spans="1:22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 t="s">
        <v>8321</v>
      </c>
      <c r="P1404" t="s">
        <v>8343</v>
      </c>
      <c r="Q1404">
        <f t="shared" si="154"/>
        <v>100</v>
      </c>
      <c r="R1404">
        <f t="shared" si="155"/>
        <v>100</v>
      </c>
      <c r="S1404" s="15">
        <f t="shared" si="156"/>
        <v>41274.776736111111</v>
      </c>
      <c r="T1404" s="15">
        <f t="shared" si="157"/>
        <v>41298.776736111111</v>
      </c>
      <c r="U1404">
        <f t="shared" si="158"/>
        <v>2012</v>
      </c>
    </row>
    <row r="1405" spans="1:22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 t="s">
        <v>8327</v>
      </c>
      <c r="P1405" t="s">
        <v>8338</v>
      </c>
      <c r="Q1405">
        <f t="shared" si="154"/>
        <v>175</v>
      </c>
      <c r="R1405">
        <f t="shared" si="155"/>
        <v>62.5</v>
      </c>
      <c r="S1405" s="15">
        <f t="shared" si="156"/>
        <v>40723.068807870368</v>
      </c>
      <c r="T1405" s="15">
        <f t="shared" si="157"/>
        <v>40746.068807870368</v>
      </c>
      <c r="U1405">
        <f t="shared" si="158"/>
        <v>2011</v>
      </c>
    </row>
    <row r="1406" spans="1:22" ht="32" hidden="1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 t="s">
        <v>8327</v>
      </c>
      <c r="P1406" t="s">
        <v>8331</v>
      </c>
      <c r="Q1406">
        <f t="shared" si="154"/>
        <v>233</v>
      </c>
      <c r="R1406">
        <f t="shared" si="155"/>
        <v>175</v>
      </c>
      <c r="S1406" s="15">
        <f t="shared" si="156"/>
        <v>40996.646921296298</v>
      </c>
      <c r="T1406" s="15">
        <f t="shared" si="157"/>
        <v>41026.646921296298</v>
      </c>
      <c r="U1406">
        <f t="shared" si="158"/>
        <v>2012</v>
      </c>
    </row>
    <row r="1407" spans="1:22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 t="s">
        <v>8308</v>
      </c>
      <c r="P1407" t="s">
        <v>8310</v>
      </c>
      <c r="Q1407">
        <f t="shared" si="154"/>
        <v>140</v>
      </c>
      <c r="R1407">
        <f t="shared" si="155"/>
        <v>42.67</v>
      </c>
      <c r="S1407" s="15">
        <f t="shared" si="156"/>
        <v>41877.912187499998</v>
      </c>
      <c r="T1407" s="15">
        <f t="shared" si="157"/>
        <v>41898.912187499998</v>
      </c>
      <c r="U1407">
        <f t="shared" si="158"/>
        <v>2014</v>
      </c>
    </row>
    <row r="1408" spans="1:22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 t="s">
        <v>8323</v>
      </c>
      <c r="P1408" t="s">
        <v>8326</v>
      </c>
      <c r="Q1408">
        <f t="shared" si="154"/>
        <v>116</v>
      </c>
      <c r="R1408">
        <f t="shared" si="155"/>
        <v>55.33</v>
      </c>
      <c r="S1408" s="15">
        <f t="shared" si="156"/>
        <v>42261.917395833334</v>
      </c>
      <c r="T1408" s="15">
        <f t="shared" si="157"/>
        <v>42291.917395833334</v>
      </c>
      <c r="U1408">
        <f t="shared" si="158"/>
        <v>2015</v>
      </c>
      <c r="V1408">
        <f t="shared" ref="V1408:V1410" si="164">_xlfn.DAYS(T1408,S1408)</f>
        <v>30</v>
      </c>
    </row>
    <row r="1409" spans="1:22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 t="s">
        <v>8323</v>
      </c>
      <c r="P1409" t="s">
        <v>8326</v>
      </c>
      <c r="Q1409">
        <f t="shared" si="154"/>
        <v>116</v>
      </c>
      <c r="R1409">
        <f t="shared" si="155"/>
        <v>63.36</v>
      </c>
      <c r="S1409" s="15">
        <f t="shared" si="156"/>
        <v>41839.175706018519</v>
      </c>
      <c r="T1409" s="15">
        <f t="shared" si="157"/>
        <v>41853.175706018519</v>
      </c>
      <c r="U1409">
        <f t="shared" si="158"/>
        <v>2014</v>
      </c>
      <c r="V1409">
        <f t="shared" si="164"/>
        <v>14</v>
      </c>
    </row>
    <row r="1410" spans="1:22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 t="s">
        <v>8323</v>
      </c>
      <c r="P1410" t="s">
        <v>8326</v>
      </c>
      <c r="Q1410">
        <f t="shared" si="154"/>
        <v>108</v>
      </c>
      <c r="R1410">
        <f t="shared" si="155"/>
        <v>46.89</v>
      </c>
      <c r="S1410" s="15">
        <f t="shared" si="156"/>
        <v>42115.889652777783</v>
      </c>
      <c r="T1410" s="15">
        <f t="shared" si="157"/>
        <v>42151.114583333328</v>
      </c>
      <c r="U1410">
        <f t="shared" si="158"/>
        <v>2015</v>
      </c>
      <c r="V1410">
        <f t="shared" si="164"/>
        <v>36</v>
      </c>
    </row>
    <row r="1411" spans="1:22" ht="32" hidden="1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 t="s">
        <v>8319</v>
      </c>
      <c r="P1411" t="s">
        <v>8345</v>
      </c>
      <c r="Q1411">
        <f t="shared" ref="Q1411:Q1474" si="165">ROUND(E1411/D1411*100,0)</f>
        <v>7</v>
      </c>
      <c r="R1411">
        <f t="shared" ref="R1411:R1474" si="166">IFERROR(ROUND(E1411/L1411,2),0)</f>
        <v>115.53</v>
      </c>
      <c r="S1411" s="15">
        <f t="shared" ref="S1411:S1474" si="167">(((J1411/60)/60)/24)+DATE(1970,1,1)</f>
        <v>42394.900462962964</v>
      </c>
      <c r="T1411" s="15">
        <f t="shared" ref="T1411:T1474" si="168">(((I1411/60)/60)/24)+DATE(1970,1,1)</f>
        <v>42454.858796296292</v>
      </c>
      <c r="U1411">
        <f t="shared" si="158"/>
        <v>2016</v>
      </c>
    </row>
    <row r="1412" spans="1:22" ht="48" hidden="1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 t="s">
        <v>8327</v>
      </c>
      <c r="P1412" t="s">
        <v>8331</v>
      </c>
      <c r="Q1412">
        <f t="shared" si="165"/>
        <v>139</v>
      </c>
      <c r="R1412">
        <f t="shared" si="166"/>
        <v>29.62</v>
      </c>
      <c r="S1412" s="15">
        <f t="shared" si="167"/>
        <v>42438.667071759264</v>
      </c>
      <c r="T1412" s="15">
        <f t="shared" si="168"/>
        <v>42468.625405092593</v>
      </c>
      <c r="U1412">
        <f t="shared" si="158"/>
        <v>2016</v>
      </c>
    </row>
    <row r="1413" spans="1:22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 t="s">
        <v>8327</v>
      </c>
      <c r="P1413" t="s">
        <v>8328</v>
      </c>
      <c r="Q1413">
        <f t="shared" si="165"/>
        <v>116</v>
      </c>
      <c r="R1413">
        <f t="shared" si="166"/>
        <v>46.2</v>
      </c>
      <c r="S1413" s="15">
        <f t="shared" si="167"/>
        <v>40395.714722222219</v>
      </c>
      <c r="T1413" s="15">
        <f t="shared" si="168"/>
        <v>40432.165972222225</v>
      </c>
      <c r="U1413">
        <f t="shared" si="158"/>
        <v>2010</v>
      </c>
    </row>
    <row r="1414" spans="1:22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 t="s">
        <v>8323</v>
      </c>
      <c r="P1414" t="s">
        <v>8326</v>
      </c>
      <c r="Q1414">
        <f t="shared" si="165"/>
        <v>116</v>
      </c>
      <c r="R1414">
        <f t="shared" si="166"/>
        <v>30.94</v>
      </c>
      <c r="S1414" s="15">
        <f t="shared" si="167"/>
        <v>42168.316481481481</v>
      </c>
      <c r="T1414" s="15">
        <f t="shared" si="168"/>
        <v>42198.316481481481</v>
      </c>
      <c r="U1414">
        <f t="shared" si="158"/>
        <v>2015</v>
      </c>
      <c r="V1414">
        <f>_xlfn.DAYS(T1414,S1414)</f>
        <v>30</v>
      </c>
    </row>
    <row r="1415" spans="1:22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 t="s">
        <v>8327</v>
      </c>
      <c r="P1415" t="s">
        <v>8338</v>
      </c>
      <c r="Q1415">
        <f t="shared" si="165"/>
        <v>115</v>
      </c>
      <c r="R1415">
        <f t="shared" si="166"/>
        <v>82.38</v>
      </c>
      <c r="S1415" s="15">
        <f t="shared" si="167"/>
        <v>40973.72623842593</v>
      </c>
      <c r="T1415" s="15">
        <f t="shared" si="168"/>
        <v>41020.165972222225</v>
      </c>
      <c r="U1415">
        <f t="shared" si="158"/>
        <v>2012</v>
      </c>
    </row>
    <row r="1416" spans="1:22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 t="s">
        <v>8327</v>
      </c>
      <c r="P1416" t="s">
        <v>8328</v>
      </c>
      <c r="Q1416">
        <f t="shared" si="165"/>
        <v>173</v>
      </c>
      <c r="R1416">
        <f t="shared" si="166"/>
        <v>49.34</v>
      </c>
      <c r="S1416" s="15">
        <f t="shared" si="167"/>
        <v>42043.152650462958</v>
      </c>
      <c r="T1416" s="15">
        <f t="shared" si="168"/>
        <v>42073.110983796301</v>
      </c>
      <c r="U1416">
        <f t="shared" si="158"/>
        <v>2015</v>
      </c>
    </row>
    <row r="1417" spans="1:22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 t="s">
        <v>8323</v>
      </c>
      <c r="P1417" t="s">
        <v>8326</v>
      </c>
      <c r="Q1417">
        <f t="shared" si="165"/>
        <v>105</v>
      </c>
      <c r="R1417">
        <f t="shared" si="166"/>
        <v>86.23</v>
      </c>
      <c r="S1417" s="15">
        <f t="shared" si="167"/>
        <v>42165.993125000001</v>
      </c>
      <c r="T1417" s="15">
        <f t="shared" si="168"/>
        <v>42187.993125000001</v>
      </c>
      <c r="U1417">
        <f t="shared" si="158"/>
        <v>2015</v>
      </c>
      <c r="V1417">
        <f>_xlfn.DAYS(T1417,S1417)</f>
        <v>22</v>
      </c>
    </row>
    <row r="1418" spans="1:22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 t="s">
        <v>8323</v>
      </c>
      <c r="P1418" t="s">
        <v>8324</v>
      </c>
      <c r="Q1418">
        <f t="shared" si="165"/>
        <v>34</v>
      </c>
      <c r="R1418">
        <f t="shared" si="166"/>
        <v>132.35</v>
      </c>
      <c r="S1418" s="15">
        <f t="shared" si="167"/>
        <v>42800.801817129628</v>
      </c>
      <c r="T1418" s="15">
        <f t="shared" si="168"/>
        <v>42830.760150462964</v>
      </c>
      <c r="U1418">
        <f t="shared" ref="U1418:U1481" si="169">YEAR(S1418)</f>
        <v>2017</v>
      </c>
    </row>
    <row r="1419" spans="1:22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 t="s">
        <v>8323</v>
      </c>
      <c r="P1419" t="s">
        <v>8326</v>
      </c>
      <c r="Q1419">
        <f t="shared" si="165"/>
        <v>115</v>
      </c>
      <c r="R1419">
        <f t="shared" si="166"/>
        <v>110.97</v>
      </c>
      <c r="S1419" s="15">
        <f t="shared" si="167"/>
        <v>42430.040798611109</v>
      </c>
      <c r="T1419" s="15">
        <f t="shared" si="168"/>
        <v>42449.999131944445</v>
      </c>
      <c r="U1419">
        <f t="shared" si="169"/>
        <v>2016</v>
      </c>
      <c r="V1419">
        <f>_xlfn.DAYS(T1419,S1419)</f>
        <v>19</v>
      </c>
    </row>
    <row r="1420" spans="1:22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 t="s">
        <v>8327</v>
      </c>
      <c r="P1420" t="s">
        <v>8328</v>
      </c>
      <c r="Q1420">
        <f t="shared" si="165"/>
        <v>114</v>
      </c>
      <c r="R1420">
        <f t="shared" si="166"/>
        <v>104</v>
      </c>
      <c r="S1420" s="15">
        <f t="shared" si="167"/>
        <v>41626.761053240742</v>
      </c>
      <c r="T1420" s="15">
        <f t="shared" si="168"/>
        <v>41654.814583333333</v>
      </c>
      <c r="U1420">
        <f t="shared" si="169"/>
        <v>2013</v>
      </c>
    </row>
    <row r="1421" spans="1:22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 t="s">
        <v>8327</v>
      </c>
      <c r="P1421" t="s">
        <v>8331</v>
      </c>
      <c r="Q1421">
        <f t="shared" si="165"/>
        <v>122</v>
      </c>
      <c r="R1421">
        <f t="shared" si="166"/>
        <v>48.84</v>
      </c>
      <c r="S1421" s="15">
        <f t="shared" si="167"/>
        <v>40945.845312500001</v>
      </c>
      <c r="T1421" s="15">
        <f t="shared" si="168"/>
        <v>40985.80364583333</v>
      </c>
      <c r="U1421">
        <f t="shared" si="169"/>
        <v>2012</v>
      </c>
    </row>
    <row r="1422" spans="1:22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 t="s">
        <v>8308</v>
      </c>
      <c r="P1422" t="s">
        <v>8310</v>
      </c>
      <c r="Q1422">
        <f t="shared" si="165"/>
        <v>1</v>
      </c>
      <c r="R1422">
        <f t="shared" si="166"/>
        <v>100.5</v>
      </c>
      <c r="S1422" s="15">
        <f t="shared" si="167"/>
        <v>42569.50409722222</v>
      </c>
      <c r="T1422" s="15">
        <f t="shared" si="168"/>
        <v>42599.50409722222</v>
      </c>
      <c r="U1422">
        <f t="shared" si="169"/>
        <v>2016</v>
      </c>
    </row>
    <row r="1423" spans="1:22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 t="s">
        <v>8308</v>
      </c>
      <c r="P1423" t="s">
        <v>8340</v>
      </c>
      <c r="Q1423">
        <f t="shared" si="165"/>
        <v>18</v>
      </c>
      <c r="R1423">
        <f t="shared" si="166"/>
        <v>126.48</v>
      </c>
      <c r="S1423" s="15">
        <f t="shared" si="167"/>
        <v>41793.029432870368</v>
      </c>
      <c r="T1423" s="15">
        <f t="shared" si="168"/>
        <v>41823.029432870368</v>
      </c>
      <c r="U1423">
        <f t="shared" si="169"/>
        <v>2014</v>
      </c>
    </row>
    <row r="1424" spans="1:22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 t="s">
        <v>8311</v>
      </c>
      <c r="P1424" t="s">
        <v>8349</v>
      </c>
      <c r="Q1424">
        <f t="shared" si="165"/>
        <v>14</v>
      </c>
      <c r="R1424">
        <f t="shared" si="166"/>
        <v>155</v>
      </c>
      <c r="S1424" s="15">
        <f t="shared" si="167"/>
        <v>41962.062326388885</v>
      </c>
      <c r="T1424" s="15">
        <f t="shared" si="168"/>
        <v>41997.062326388885</v>
      </c>
      <c r="U1424">
        <f t="shared" si="169"/>
        <v>2014</v>
      </c>
    </row>
    <row r="1425" spans="1:22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 t="s">
        <v>8316</v>
      </c>
      <c r="P1425" t="s">
        <v>8334</v>
      </c>
      <c r="Q1425">
        <f t="shared" si="165"/>
        <v>6</v>
      </c>
      <c r="R1425">
        <f t="shared" si="166"/>
        <v>113.57</v>
      </c>
      <c r="S1425" s="15">
        <f t="shared" si="167"/>
        <v>41613.172974537039</v>
      </c>
      <c r="T1425" s="15">
        <f t="shared" si="168"/>
        <v>41643.172974537039</v>
      </c>
      <c r="U1425">
        <f t="shared" si="169"/>
        <v>2013</v>
      </c>
    </row>
    <row r="1426" spans="1:22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 t="s">
        <v>8323</v>
      </c>
      <c r="P1426" t="s">
        <v>8326</v>
      </c>
      <c r="Q1426">
        <f t="shared" si="165"/>
        <v>114</v>
      </c>
      <c r="R1426">
        <f t="shared" si="166"/>
        <v>113.57</v>
      </c>
      <c r="S1426" s="15">
        <f t="shared" si="167"/>
        <v>42026.88118055556</v>
      </c>
      <c r="T1426" s="15">
        <f t="shared" si="168"/>
        <v>42086.093055555553</v>
      </c>
      <c r="U1426">
        <f t="shared" si="169"/>
        <v>2015</v>
      </c>
      <c r="V1426">
        <f t="shared" ref="V1426:V1427" si="170">_xlfn.DAYS(T1426,S1426)</f>
        <v>60</v>
      </c>
    </row>
    <row r="1427" spans="1:22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 t="s">
        <v>8323</v>
      </c>
      <c r="P1427" t="s">
        <v>8326</v>
      </c>
      <c r="Q1427">
        <f t="shared" si="165"/>
        <v>62</v>
      </c>
      <c r="R1427">
        <f t="shared" si="166"/>
        <v>486.43</v>
      </c>
      <c r="S1427" s="15">
        <f t="shared" si="167"/>
        <v>41830.234166666669</v>
      </c>
      <c r="T1427" s="15">
        <f t="shared" si="168"/>
        <v>41860.234166666669</v>
      </c>
      <c r="U1427">
        <f t="shared" si="169"/>
        <v>2014</v>
      </c>
      <c r="V1427">
        <f t="shared" si="170"/>
        <v>30</v>
      </c>
    </row>
    <row r="1428" spans="1:22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 t="s">
        <v>8321</v>
      </c>
      <c r="P1428" t="s">
        <v>8343</v>
      </c>
      <c r="Q1428">
        <f t="shared" si="165"/>
        <v>106</v>
      </c>
      <c r="R1428">
        <f t="shared" si="166"/>
        <v>56.67</v>
      </c>
      <c r="S1428" s="15">
        <f t="shared" si="167"/>
        <v>41214.79483796296</v>
      </c>
      <c r="T1428" s="15">
        <f t="shared" si="168"/>
        <v>41250.979166666664</v>
      </c>
      <c r="U1428">
        <f t="shared" si="169"/>
        <v>2012</v>
      </c>
    </row>
    <row r="1429" spans="1:22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 t="s">
        <v>8323</v>
      </c>
      <c r="P1429" t="s">
        <v>8326</v>
      </c>
      <c r="Q1429">
        <f t="shared" si="165"/>
        <v>136</v>
      </c>
      <c r="R1429">
        <f t="shared" si="166"/>
        <v>66.67</v>
      </c>
      <c r="S1429" s="15">
        <f t="shared" si="167"/>
        <v>42072.370381944449</v>
      </c>
      <c r="T1429" s="15">
        <f t="shared" si="168"/>
        <v>42102.370381944449</v>
      </c>
      <c r="U1429">
        <f t="shared" si="169"/>
        <v>2015</v>
      </c>
      <c r="V1429">
        <f>_xlfn.DAYS(T1429,S1429)</f>
        <v>30</v>
      </c>
    </row>
    <row r="1430" spans="1:22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 t="s">
        <v>8321</v>
      </c>
      <c r="P1430" t="s">
        <v>8343</v>
      </c>
      <c r="Q1430">
        <f t="shared" si="165"/>
        <v>105</v>
      </c>
      <c r="R1430">
        <f t="shared" si="166"/>
        <v>91.84</v>
      </c>
      <c r="S1430" s="15">
        <f t="shared" si="167"/>
        <v>40739.069282407407</v>
      </c>
      <c r="T1430" s="15">
        <f t="shared" si="168"/>
        <v>40768.958333333336</v>
      </c>
      <c r="U1430">
        <f t="shared" si="169"/>
        <v>2011</v>
      </c>
    </row>
    <row r="1431" spans="1:22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 t="s">
        <v>8308</v>
      </c>
      <c r="P1431" t="s">
        <v>8315</v>
      </c>
      <c r="Q1431">
        <f t="shared" si="165"/>
        <v>170</v>
      </c>
      <c r="R1431">
        <f t="shared" si="166"/>
        <v>47.18</v>
      </c>
      <c r="S1431" s="15">
        <f t="shared" si="167"/>
        <v>42453.49726851852</v>
      </c>
      <c r="T1431" s="15">
        <f t="shared" si="168"/>
        <v>42490.5</v>
      </c>
      <c r="U1431">
        <f t="shared" si="169"/>
        <v>2016</v>
      </c>
    </row>
    <row r="1432" spans="1:22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 t="s">
        <v>8323</v>
      </c>
      <c r="P1432" t="s">
        <v>8326</v>
      </c>
      <c r="Q1432">
        <f t="shared" si="165"/>
        <v>110</v>
      </c>
      <c r="R1432">
        <f t="shared" si="166"/>
        <v>45.88</v>
      </c>
      <c r="S1432" s="15">
        <f t="shared" si="167"/>
        <v>42206.835370370376</v>
      </c>
      <c r="T1432" s="15">
        <f t="shared" si="168"/>
        <v>42236.835370370376</v>
      </c>
      <c r="U1432">
        <f t="shared" si="169"/>
        <v>2015</v>
      </c>
      <c r="V1432">
        <f>_xlfn.DAYS(T1432,S1432)</f>
        <v>30</v>
      </c>
    </row>
    <row r="1433" spans="1:22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 t="s">
        <v>8321</v>
      </c>
      <c r="P1433" t="s">
        <v>8332</v>
      </c>
      <c r="Q1433">
        <f t="shared" si="165"/>
        <v>130</v>
      </c>
      <c r="R1433">
        <f t="shared" si="166"/>
        <v>49.88</v>
      </c>
      <c r="S1433" s="15">
        <f t="shared" si="167"/>
        <v>41841.321770833332</v>
      </c>
      <c r="T1433" s="15">
        <f t="shared" si="168"/>
        <v>41856.321770833332</v>
      </c>
      <c r="U1433">
        <f t="shared" si="169"/>
        <v>2014</v>
      </c>
    </row>
    <row r="1434" spans="1:22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 t="s">
        <v>8319</v>
      </c>
      <c r="P1434" t="s">
        <v>8345</v>
      </c>
      <c r="Q1434">
        <f t="shared" si="165"/>
        <v>6</v>
      </c>
      <c r="R1434">
        <f t="shared" si="166"/>
        <v>89.21</v>
      </c>
      <c r="S1434" s="15">
        <f t="shared" si="167"/>
        <v>41964.844444444447</v>
      </c>
      <c r="T1434" s="15">
        <f t="shared" si="168"/>
        <v>41998.844444444447</v>
      </c>
      <c r="U1434">
        <f t="shared" si="169"/>
        <v>2014</v>
      </c>
    </row>
    <row r="1435" spans="1:22" ht="4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 t="s">
        <v>8323</v>
      </c>
      <c r="P1435" t="s">
        <v>8326</v>
      </c>
      <c r="Q1435">
        <f t="shared" si="165"/>
        <v>113</v>
      </c>
      <c r="R1435">
        <f t="shared" si="166"/>
        <v>49.06</v>
      </c>
      <c r="S1435" s="15">
        <f t="shared" si="167"/>
        <v>42483.015694444446</v>
      </c>
      <c r="T1435" s="15">
        <f t="shared" si="168"/>
        <v>42489.290972222225</v>
      </c>
      <c r="U1435">
        <f t="shared" si="169"/>
        <v>2016</v>
      </c>
      <c r="V1435">
        <f>_xlfn.DAYS(T1435,S1435)</f>
        <v>6</v>
      </c>
    </row>
    <row r="1436" spans="1:22" ht="48" hidden="1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 t="s">
        <v>8327</v>
      </c>
      <c r="P1436" t="s">
        <v>8328</v>
      </c>
      <c r="Q1436">
        <f t="shared" si="165"/>
        <v>226</v>
      </c>
      <c r="R1436">
        <f t="shared" si="166"/>
        <v>94.03</v>
      </c>
      <c r="S1436" s="15">
        <f t="shared" si="167"/>
        <v>40564.081030092595</v>
      </c>
      <c r="T1436" s="15">
        <f t="shared" si="168"/>
        <v>40594.081030092595</v>
      </c>
      <c r="U1436">
        <f t="shared" si="169"/>
        <v>2011</v>
      </c>
    </row>
    <row r="1437" spans="1:22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 t="s">
        <v>8323</v>
      </c>
      <c r="P1437" t="s">
        <v>8326</v>
      </c>
      <c r="Q1437">
        <f t="shared" si="165"/>
        <v>113</v>
      </c>
      <c r="R1437">
        <f t="shared" si="166"/>
        <v>99.5</v>
      </c>
      <c r="S1437" s="15">
        <f t="shared" si="167"/>
        <v>42627.454097222217</v>
      </c>
      <c r="T1437" s="15">
        <f t="shared" si="168"/>
        <v>42648.454097222217</v>
      </c>
      <c r="U1437">
        <f t="shared" si="169"/>
        <v>2016</v>
      </c>
      <c r="V1437">
        <f>_xlfn.DAYS(T1437,S1437)</f>
        <v>21</v>
      </c>
    </row>
    <row r="1438" spans="1:22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 t="s">
        <v>8327</v>
      </c>
      <c r="P1438" t="s">
        <v>8328</v>
      </c>
      <c r="Q1438">
        <f t="shared" si="165"/>
        <v>101</v>
      </c>
      <c r="R1438">
        <f t="shared" si="166"/>
        <v>41.73</v>
      </c>
      <c r="S1438" s="15">
        <f t="shared" si="167"/>
        <v>41067.949212962965</v>
      </c>
      <c r="T1438" s="15">
        <f t="shared" si="168"/>
        <v>41100.991666666669</v>
      </c>
      <c r="U1438">
        <f t="shared" si="169"/>
        <v>2012</v>
      </c>
    </row>
    <row r="1439" spans="1:22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 t="s">
        <v>8327</v>
      </c>
      <c r="P1439" t="s">
        <v>8331</v>
      </c>
      <c r="Q1439">
        <f t="shared" si="165"/>
        <v>135</v>
      </c>
      <c r="R1439">
        <f t="shared" si="166"/>
        <v>59.16</v>
      </c>
      <c r="S1439" s="15">
        <f t="shared" si="167"/>
        <v>40926.319062499999</v>
      </c>
      <c r="T1439" s="15">
        <f t="shared" si="168"/>
        <v>40971.319062499999</v>
      </c>
      <c r="U1439">
        <f t="shared" si="169"/>
        <v>2012</v>
      </c>
    </row>
    <row r="1440" spans="1:22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 t="s">
        <v>8311</v>
      </c>
      <c r="P1440" t="s">
        <v>8312</v>
      </c>
      <c r="Q1440">
        <f t="shared" si="165"/>
        <v>112</v>
      </c>
      <c r="R1440">
        <f t="shared" si="166"/>
        <v>44.32</v>
      </c>
      <c r="S1440" s="15">
        <f t="shared" si="167"/>
        <v>41500.727916666663</v>
      </c>
      <c r="T1440" s="15">
        <f t="shared" si="168"/>
        <v>41530.727916666663</v>
      </c>
      <c r="U1440">
        <f t="shared" si="169"/>
        <v>2013</v>
      </c>
    </row>
    <row r="1441" spans="1:22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 t="s">
        <v>8323</v>
      </c>
      <c r="P1441" t="s">
        <v>8326</v>
      </c>
      <c r="Q1441">
        <f t="shared" si="165"/>
        <v>102</v>
      </c>
      <c r="R1441">
        <f t="shared" si="166"/>
        <v>99</v>
      </c>
      <c r="S1441" s="15">
        <f t="shared" si="167"/>
        <v>42460.335312499999</v>
      </c>
      <c r="T1441" s="15">
        <f t="shared" si="168"/>
        <v>42488.249305555553</v>
      </c>
      <c r="U1441">
        <f t="shared" si="169"/>
        <v>2016</v>
      </c>
      <c r="V1441">
        <f t="shared" ref="V1441:V1442" si="171">_xlfn.DAYS(T1441,S1441)</f>
        <v>28</v>
      </c>
    </row>
    <row r="1442" spans="1:22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 t="s">
        <v>8323</v>
      </c>
      <c r="P1442" t="s">
        <v>8326</v>
      </c>
      <c r="Q1442">
        <f t="shared" si="165"/>
        <v>112</v>
      </c>
      <c r="R1442">
        <f t="shared" si="166"/>
        <v>44.25</v>
      </c>
      <c r="S1442" s="15">
        <f t="shared" si="167"/>
        <v>42185.267245370371</v>
      </c>
      <c r="T1442" s="15">
        <f t="shared" si="168"/>
        <v>42221.458333333328</v>
      </c>
      <c r="U1442">
        <f t="shared" si="169"/>
        <v>2015</v>
      </c>
      <c r="V1442">
        <f t="shared" si="171"/>
        <v>36</v>
      </c>
    </row>
    <row r="1443" spans="1:22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 t="s">
        <v>8327</v>
      </c>
      <c r="P1443" t="s">
        <v>8328</v>
      </c>
      <c r="Q1443">
        <f t="shared" si="165"/>
        <v>105</v>
      </c>
      <c r="R1443">
        <f t="shared" si="166"/>
        <v>61.1</v>
      </c>
      <c r="S1443" s="15">
        <f t="shared" si="167"/>
        <v>41913.328356481477</v>
      </c>
      <c r="T1443" s="15">
        <f t="shared" si="168"/>
        <v>41946.370023148149</v>
      </c>
      <c r="U1443">
        <f t="shared" si="169"/>
        <v>2014</v>
      </c>
    </row>
    <row r="1444" spans="1:22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 t="s">
        <v>8321</v>
      </c>
      <c r="P1444" t="s">
        <v>8322</v>
      </c>
      <c r="Q1444">
        <f t="shared" si="165"/>
        <v>112</v>
      </c>
      <c r="R1444">
        <f t="shared" si="166"/>
        <v>40.4</v>
      </c>
      <c r="S1444" s="15">
        <f t="shared" si="167"/>
        <v>42370.571851851855</v>
      </c>
      <c r="T1444" s="15">
        <f t="shared" si="168"/>
        <v>42394.994444444441</v>
      </c>
      <c r="U1444">
        <f t="shared" si="169"/>
        <v>2016</v>
      </c>
    </row>
    <row r="1445" spans="1:22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 t="s">
        <v>8323</v>
      </c>
      <c r="P1445" t="s">
        <v>8326</v>
      </c>
      <c r="Q1445">
        <f t="shared" si="165"/>
        <v>100</v>
      </c>
      <c r="R1445">
        <f t="shared" si="166"/>
        <v>119.64</v>
      </c>
      <c r="S1445" s="15">
        <f t="shared" si="167"/>
        <v>42510.798854166671</v>
      </c>
      <c r="T1445" s="15">
        <f t="shared" si="168"/>
        <v>42533.708333333328</v>
      </c>
      <c r="U1445">
        <f t="shared" si="169"/>
        <v>2016</v>
      </c>
      <c r="V1445">
        <f t="shared" ref="V1445:V1446" si="172">_xlfn.DAYS(T1445,S1445)</f>
        <v>23</v>
      </c>
    </row>
    <row r="1446" spans="1:22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 t="s">
        <v>8323</v>
      </c>
      <c r="P1446" t="s">
        <v>8326</v>
      </c>
      <c r="Q1446">
        <f t="shared" si="165"/>
        <v>102</v>
      </c>
      <c r="R1446">
        <f t="shared" si="166"/>
        <v>145.65</v>
      </c>
      <c r="S1446" s="15">
        <f t="shared" si="167"/>
        <v>42521.010370370372</v>
      </c>
      <c r="T1446" s="15">
        <f t="shared" si="168"/>
        <v>42543.163194444445</v>
      </c>
      <c r="U1446">
        <f t="shared" si="169"/>
        <v>2016</v>
      </c>
      <c r="V1446">
        <f t="shared" si="172"/>
        <v>22</v>
      </c>
    </row>
    <row r="1447" spans="1:22" ht="48" hidden="1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 t="s">
        <v>8311</v>
      </c>
      <c r="P1447" t="s">
        <v>8333</v>
      </c>
      <c r="Q1447">
        <f t="shared" si="165"/>
        <v>112</v>
      </c>
      <c r="R1447">
        <f t="shared" si="166"/>
        <v>68.37</v>
      </c>
      <c r="S1447" s="15">
        <f t="shared" si="167"/>
        <v>40689.570868055554</v>
      </c>
      <c r="T1447" s="15">
        <f t="shared" si="168"/>
        <v>40719.570868055554</v>
      </c>
      <c r="U1447">
        <f t="shared" si="169"/>
        <v>2011</v>
      </c>
    </row>
    <row r="1448" spans="1:22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 t="s">
        <v>8327</v>
      </c>
      <c r="P1448" t="s">
        <v>8328</v>
      </c>
      <c r="Q1448">
        <f t="shared" si="165"/>
        <v>111</v>
      </c>
      <c r="R1448">
        <f t="shared" si="166"/>
        <v>416.88</v>
      </c>
      <c r="S1448" s="15">
        <f t="shared" si="167"/>
        <v>42323.800138888888</v>
      </c>
      <c r="T1448" s="15">
        <f t="shared" si="168"/>
        <v>42341.895833333328</v>
      </c>
      <c r="U1448">
        <f t="shared" si="169"/>
        <v>2015</v>
      </c>
    </row>
    <row r="1449" spans="1:22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 t="s">
        <v>8323</v>
      </c>
      <c r="P1449" t="s">
        <v>8326</v>
      </c>
      <c r="Q1449">
        <f t="shared" si="165"/>
        <v>111</v>
      </c>
      <c r="R1449">
        <f t="shared" si="166"/>
        <v>92.5</v>
      </c>
      <c r="S1449" s="15">
        <f t="shared" si="167"/>
        <v>42447.896666666667</v>
      </c>
      <c r="T1449" s="15">
        <f t="shared" si="168"/>
        <v>42470.166666666672</v>
      </c>
      <c r="U1449">
        <f t="shared" si="169"/>
        <v>2016</v>
      </c>
      <c r="V1449">
        <f>_xlfn.DAYS(T1449,S1449)</f>
        <v>23</v>
      </c>
    </row>
    <row r="1450" spans="1:22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 t="s">
        <v>8327</v>
      </c>
      <c r="P1450" t="s">
        <v>8328</v>
      </c>
      <c r="Q1450">
        <f t="shared" si="165"/>
        <v>111</v>
      </c>
      <c r="R1450">
        <f t="shared" si="166"/>
        <v>28.88</v>
      </c>
      <c r="S1450" s="15">
        <f t="shared" si="167"/>
        <v>41089.186296296299</v>
      </c>
      <c r="T1450" s="15">
        <f t="shared" si="168"/>
        <v>41109.186296296299</v>
      </c>
      <c r="U1450">
        <f t="shared" si="169"/>
        <v>2012</v>
      </c>
    </row>
    <row r="1451" spans="1:22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 t="s">
        <v>8323</v>
      </c>
      <c r="P1451" t="s">
        <v>8326</v>
      </c>
      <c r="Q1451">
        <f t="shared" si="165"/>
        <v>111</v>
      </c>
      <c r="R1451">
        <f t="shared" si="166"/>
        <v>63.85</v>
      </c>
      <c r="S1451" s="15">
        <f t="shared" si="167"/>
        <v>42171.824884259258</v>
      </c>
      <c r="T1451" s="15">
        <f t="shared" si="168"/>
        <v>42201.824884259258</v>
      </c>
      <c r="U1451">
        <f t="shared" si="169"/>
        <v>2015</v>
      </c>
      <c r="V1451">
        <f>_xlfn.DAYS(T1451,S1451)</f>
        <v>30</v>
      </c>
    </row>
    <row r="1452" spans="1:22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 t="s">
        <v>8308</v>
      </c>
      <c r="P1452" t="s">
        <v>8340</v>
      </c>
      <c r="Q1452">
        <f t="shared" si="165"/>
        <v>33</v>
      </c>
      <c r="R1452">
        <f t="shared" si="166"/>
        <v>70.62</v>
      </c>
      <c r="S1452" s="15">
        <f t="shared" si="167"/>
        <v>42344.884143518517</v>
      </c>
      <c r="T1452" s="15">
        <f t="shared" si="168"/>
        <v>42366.25</v>
      </c>
      <c r="U1452">
        <f t="shared" si="169"/>
        <v>2015</v>
      </c>
    </row>
    <row r="1453" spans="1:22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 t="s">
        <v>8323</v>
      </c>
      <c r="P1453" t="s">
        <v>8326</v>
      </c>
      <c r="Q1453">
        <f t="shared" si="165"/>
        <v>111</v>
      </c>
      <c r="R1453">
        <f t="shared" si="166"/>
        <v>77.19</v>
      </c>
      <c r="S1453" s="15">
        <f t="shared" si="167"/>
        <v>41974.898599537039</v>
      </c>
      <c r="T1453" s="15">
        <f t="shared" si="168"/>
        <v>42009.851388888885</v>
      </c>
      <c r="U1453">
        <f t="shared" si="169"/>
        <v>2014</v>
      </c>
      <c r="V1453">
        <f>_xlfn.DAYS(T1453,S1453)</f>
        <v>35</v>
      </c>
    </row>
    <row r="1454" spans="1:22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 t="s">
        <v>8311</v>
      </c>
      <c r="P1454" t="s">
        <v>8333</v>
      </c>
      <c r="Q1454">
        <f t="shared" si="165"/>
        <v>111</v>
      </c>
      <c r="R1454">
        <f t="shared" si="166"/>
        <v>34.21</v>
      </c>
      <c r="S1454" s="15">
        <f t="shared" si="167"/>
        <v>41157.042928240742</v>
      </c>
      <c r="T1454" s="15">
        <f t="shared" si="168"/>
        <v>41175.165972222225</v>
      </c>
      <c r="U1454">
        <f t="shared" si="169"/>
        <v>2012</v>
      </c>
    </row>
    <row r="1455" spans="1:22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 t="s">
        <v>8308</v>
      </c>
      <c r="P1455" t="s">
        <v>8310</v>
      </c>
      <c r="Q1455">
        <f t="shared" si="165"/>
        <v>7</v>
      </c>
      <c r="R1455">
        <f t="shared" si="166"/>
        <v>89.65</v>
      </c>
      <c r="S1455" s="15">
        <f t="shared" si="167"/>
        <v>41936.647164351853</v>
      </c>
      <c r="T1455" s="15">
        <f t="shared" si="168"/>
        <v>41981.688831018517</v>
      </c>
      <c r="U1455">
        <f t="shared" si="169"/>
        <v>2014</v>
      </c>
    </row>
    <row r="1456" spans="1:22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 t="s">
        <v>8323</v>
      </c>
      <c r="P1456" t="s">
        <v>8326</v>
      </c>
      <c r="Q1456">
        <f t="shared" si="165"/>
        <v>100</v>
      </c>
      <c r="R1456">
        <f t="shared" si="166"/>
        <v>67.650000000000006</v>
      </c>
      <c r="S1456" s="15">
        <f t="shared" si="167"/>
        <v>42171.725416666668</v>
      </c>
      <c r="T1456" s="15">
        <f t="shared" si="168"/>
        <v>42201.725416666668</v>
      </c>
      <c r="U1456">
        <f t="shared" si="169"/>
        <v>2015</v>
      </c>
      <c r="V1456">
        <f t="shared" ref="V1456:V1457" si="173">_xlfn.DAYS(T1456,S1456)</f>
        <v>30</v>
      </c>
    </row>
    <row r="1457" spans="1:22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 t="s">
        <v>8323</v>
      </c>
      <c r="P1457" t="s">
        <v>8326</v>
      </c>
      <c r="Q1457">
        <f t="shared" si="165"/>
        <v>118</v>
      </c>
      <c r="R1457">
        <f t="shared" si="166"/>
        <v>75.34</v>
      </c>
      <c r="S1457" s="15">
        <f t="shared" si="167"/>
        <v>41781.096203703702</v>
      </c>
      <c r="T1457" s="15">
        <f t="shared" si="168"/>
        <v>41794.207638888889</v>
      </c>
      <c r="U1457">
        <f t="shared" si="169"/>
        <v>2014</v>
      </c>
      <c r="V1457">
        <f t="shared" si="173"/>
        <v>13</v>
      </c>
    </row>
    <row r="1458" spans="1:22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 t="s">
        <v>8308</v>
      </c>
      <c r="P1458" t="s">
        <v>8315</v>
      </c>
      <c r="Q1458">
        <f t="shared" si="165"/>
        <v>661</v>
      </c>
      <c r="R1458">
        <f t="shared" si="166"/>
        <v>21.9</v>
      </c>
      <c r="S1458" s="15">
        <f t="shared" si="167"/>
        <v>41150.902187499996</v>
      </c>
      <c r="T1458" s="15">
        <f t="shared" si="168"/>
        <v>41165.165972222225</v>
      </c>
      <c r="U1458">
        <f t="shared" si="169"/>
        <v>2012</v>
      </c>
    </row>
    <row r="1459" spans="1:22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 t="s">
        <v>8327</v>
      </c>
      <c r="P1459" t="s">
        <v>8331</v>
      </c>
      <c r="Q1459">
        <f t="shared" si="165"/>
        <v>132</v>
      </c>
      <c r="R1459">
        <f t="shared" si="166"/>
        <v>75.11</v>
      </c>
      <c r="S1459" s="15">
        <f t="shared" si="167"/>
        <v>42111.899537037039</v>
      </c>
      <c r="T1459" s="15">
        <f t="shared" si="168"/>
        <v>42163.159722222219</v>
      </c>
      <c r="U1459">
        <f t="shared" si="169"/>
        <v>2015</v>
      </c>
    </row>
    <row r="1460" spans="1:22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 t="s">
        <v>8316</v>
      </c>
      <c r="P1460" t="s">
        <v>8334</v>
      </c>
      <c r="Q1460">
        <f t="shared" si="165"/>
        <v>18</v>
      </c>
      <c r="R1460">
        <f t="shared" si="166"/>
        <v>122</v>
      </c>
      <c r="S1460" s="15">
        <f t="shared" si="167"/>
        <v>40795.713344907403</v>
      </c>
      <c r="T1460" s="15">
        <f t="shared" si="168"/>
        <v>40825.713344907403</v>
      </c>
      <c r="U1460">
        <f t="shared" si="169"/>
        <v>2011</v>
      </c>
    </row>
    <row r="1461" spans="1:22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 t="s">
        <v>8323</v>
      </c>
      <c r="P1461" t="s">
        <v>8326</v>
      </c>
      <c r="Q1461">
        <f t="shared" si="165"/>
        <v>110</v>
      </c>
      <c r="R1461">
        <f t="shared" si="166"/>
        <v>47.03</v>
      </c>
      <c r="S1461" s="15">
        <f t="shared" si="167"/>
        <v>42619.935694444444</v>
      </c>
      <c r="T1461" s="15">
        <f t="shared" si="168"/>
        <v>42643.875</v>
      </c>
      <c r="U1461">
        <f t="shared" si="169"/>
        <v>2016</v>
      </c>
      <c r="V1461">
        <f>_xlfn.DAYS(T1461,S1461)</f>
        <v>24</v>
      </c>
    </row>
    <row r="1462" spans="1:22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 t="s">
        <v>8321</v>
      </c>
      <c r="P1462" t="s">
        <v>8332</v>
      </c>
      <c r="Q1462">
        <f t="shared" si="165"/>
        <v>110</v>
      </c>
      <c r="R1462">
        <f t="shared" si="166"/>
        <v>28.11</v>
      </c>
      <c r="S1462" s="15">
        <f t="shared" si="167"/>
        <v>41719.549131944441</v>
      </c>
      <c r="T1462" s="15">
        <f t="shared" si="168"/>
        <v>41733.916666666664</v>
      </c>
      <c r="U1462">
        <f t="shared" si="169"/>
        <v>2014</v>
      </c>
    </row>
    <row r="1463" spans="1:22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 t="s">
        <v>8323</v>
      </c>
      <c r="P1463" t="s">
        <v>8326</v>
      </c>
      <c r="Q1463">
        <f t="shared" si="165"/>
        <v>109</v>
      </c>
      <c r="R1463">
        <f t="shared" si="166"/>
        <v>136.46</v>
      </c>
      <c r="S1463" s="15">
        <f t="shared" si="167"/>
        <v>42219.915856481486</v>
      </c>
      <c r="T1463" s="15">
        <f t="shared" si="168"/>
        <v>42240.083333333328</v>
      </c>
      <c r="U1463">
        <f t="shared" si="169"/>
        <v>2015</v>
      </c>
      <c r="V1463">
        <f t="shared" ref="V1463:V1468" si="174">_xlfn.DAYS(T1463,S1463)</f>
        <v>21</v>
      </c>
    </row>
    <row r="1464" spans="1:22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 t="s">
        <v>8323</v>
      </c>
      <c r="P1464" t="s">
        <v>8326</v>
      </c>
      <c r="Q1464">
        <f t="shared" si="165"/>
        <v>109</v>
      </c>
      <c r="R1464">
        <f t="shared" si="166"/>
        <v>83.97</v>
      </c>
      <c r="S1464" s="15">
        <f t="shared" si="167"/>
        <v>41829.787083333329</v>
      </c>
      <c r="T1464" s="15">
        <f t="shared" si="168"/>
        <v>41859.787083333329</v>
      </c>
      <c r="U1464">
        <f t="shared" si="169"/>
        <v>2014</v>
      </c>
      <c r="V1464">
        <f t="shared" si="174"/>
        <v>30</v>
      </c>
    </row>
    <row r="1465" spans="1:22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 t="s">
        <v>8323</v>
      </c>
      <c r="P1465" t="s">
        <v>8326</v>
      </c>
      <c r="Q1465">
        <f t="shared" si="165"/>
        <v>109</v>
      </c>
      <c r="R1465">
        <f t="shared" si="166"/>
        <v>155.94999999999999</v>
      </c>
      <c r="S1465" s="15">
        <f t="shared" si="167"/>
        <v>42524.53800925926</v>
      </c>
      <c r="T1465" s="15">
        <f t="shared" si="168"/>
        <v>42561.957638888889</v>
      </c>
      <c r="U1465">
        <f t="shared" si="169"/>
        <v>2016</v>
      </c>
      <c r="V1465">
        <f t="shared" si="174"/>
        <v>37</v>
      </c>
    </row>
    <row r="1466" spans="1:22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 t="s">
        <v>8323</v>
      </c>
      <c r="P1466" t="s">
        <v>8326</v>
      </c>
      <c r="Q1466">
        <f t="shared" si="165"/>
        <v>109</v>
      </c>
      <c r="R1466">
        <f t="shared" si="166"/>
        <v>71.150000000000006</v>
      </c>
      <c r="S1466" s="15">
        <f t="shared" si="167"/>
        <v>42323.562222222223</v>
      </c>
      <c r="T1466" s="15">
        <f t="shared" si="168"/>
        <v>42352</v>
      </c>
      <c r="U1466">
        <f t="shared" si="169"/>
        <v>2015</v>
      </c>
      <c r="V1466">
        <f t="shared" si="174"/>
        <v>29</v>
      </c>
    </row>
    <row r="1467" spans="1:22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 t="s">
        <v>8323</v>
      </c>
      <c r="P1467" t="s">
        <v>8326</v>
      </c>
      <c r="Q1467">
        <f t="shared" si="165"/>
        <v>109</v>
      </c>
      <c r="R1467">
        <f t="shared" si="166"/>
        <v>57.39</v>
      </c>
      <c r="S1467" s="15">
        <f t="shared" si="167"/>
        <v>42143.445219907408</v>
      </c>
      <c r="T1467" s="15">
        <f t="shared" si="168"/>
        <v>42173.445219907408</v>
      </c>
      <c r="U1467">
        <f t="shared" si="169"/>
        <v>2015</v>
      </c>
      <c r="V1467">
        <f t="shared" si="174"/>
        <v>30</v>
      </c>
    </row>
    <row r="1468" spans="1:22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 t="s">
        <v>8323</v>
      </c>
      <c r="P1468" t="s">
        <v>8326</v>
      </c>
      <c r="Q1468">
        <f t="shared" si="165"/>
        <v>102</v>
      </c>
      <c r="R1468">
        <f t="shared" si="166"/>
        <v>46.71</v>
      </c>
      <c r="S1468" s="15">
        <f t="shared" si="167"/>
        <v>41868.924050925925</v>
      </c>
      <c r="T1468" s="15">
        <f t="shared" si="168"/>
        <v>41898.875</v>
      </c>
      <c r="U1468">
        <f t="shared" si="169"/>
        <v>2014</v>
      </c>
      <c r="V1468">
        <f t="shared" si="174"/>
        <v>30</v>
      </c>
    </row>
    <row r="1469" spans="1:22" ht="48" hidden="1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 t="s">
        <v>8323</v>
      </c>
      <c r="P1469" t="s">
        <v>8335</v>
      </c>
      <c r="Q1469">
        <f t="shared" si="165"/>
        <v>105</v>
      </c>
      <c r="R1469">
        <f t="shared" si="166"/>
        <v>85.74</v>
      </c>
      <c r="S1469" s="15">
        <f t="shared" si="167"/>
        <v>42025.164780092593</v>
      </c>
      <c r="T1469" s="15">
        <f t="shared" si="168"/>
        <v>42056.458333333328</v>
      </c>
      <c r="U1469">
        <f t="shared" si="169"/>
        <v>2015</v>
      </c>
    </row>
    <row r="1470" spans="1:22" ht="48" hidden="1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 t="s">
        <v>8319</v>
      </c>
      <c r="P1470" t="s">
        <v>8320</v>
      </c>
      <c r="Q1470">
        <f t="shared" si="165"/>
        <v>109</v>
      </c>
      <c r="R1470">
        <f t="shared" si="166"/>
        <v>53.41</v>
      </c>
      <c r="S1470" s="15">
        <f t="shared" si="167"/>
        <v>42485.754525462966</v>
      </c>
      <c r="T1470" s="15">
        <f t="shared" si="168"/>
        <v>42515.754525462966</v>
      </c>
      <c r="U1470">
        <f t="shared" si="169"/>
        <v>2016</v>
      </c>
    </row>
    <row r="1471" spans="1:22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 t="s">
        <v>8323</v>
      </c>
      <c r="P1471" t="s">
        <v>8326</v>
      </c>
      <c r="Q1471">
        <f t="shared" si="165"/>
        <v>109</v>
      </c>
      <c r="R1471">
        <f t="shared" si="166"/>
        <v>81.38</v>
      </c>
      <c r="S1471" s="15">
        <f t="shared" si="167"/>
        <v>42500.041550925926</v>
      </c>
      <c r="T1471" s="15">
        <f t="shared" si="168"/>
        <v>42527.291666666672</v>
      </c>
      <c r="U1471">
        <f t="shared" si="169"/>
        <v>2016</v>
      </c>
      <c r="V1471">
        <f t="shared" ref="V1471:V1472" si="175">_xlfn.DAYS(T1471,S1471)</f>
        <v>27</v>
      </c>
    </row>
    <row r="1472" spans="1:22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 t="s">
        <v>8323</v>
      </c>
      <c r="P1472" t="s">
        <v>8326</v>
      </c>
      <c r="Q1472">
        <f t="shared" si="165"/>
        <v>109</v>
      </c>
      <c r="R1472">
        <f t="shared" si="166"/>
        <v>135.63</v>
      </c>
      <c r="S1472" s="15">
        <f t="shared" si="167"/>
        <v>42418.425983796296</v>
      </c>
      <c r="T1472" s="15">
        <f t="shared" si="168"/>
        <v>42478.384317129632</v>
      </c>
      <c r="U1472">
        <f t="shared" si="169"/>
        <v>2016</v>
      </c>
      <c r="V1472">
        <f t="shared" si="175"/>
        <v>60</v>
      </c>
    </row>
    <row r="1473" spans="1:22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 t="s">
        <v>8327</v>
      </c>
      <c r="P1473" t="s">
        <v>8328</v>
      </c>
      <c r="Q1473">
        <f t="shared" si="165"/>
        <v>108</v>
      </c>
      <c r="R1473">
        <f t="shared" si="166"/>
        <v>70.650000000000006</v>
      </c>
      <c r="S1473" s="15">
        <f t="shared" si="167"/>
        <v>41731.833124999997</v>
      </c>
      <c r="T1473" s="15">
        <f t="shared" si="168"/>
        <v>41763.290972222225</v>
      </c>
      <c r="U1473">
        <f t="shared" si="169"/>
        <v>2014</v>
      </c>
    </row>
    <row r="1474" spans="1:22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 t="s">
        <v>8327</v>
      </c>
      <c r="P1474" t="s">
        <v>8328</v>
      </c>
      <c r="Q1474">
        <f t="shared" si="165"/>
        <v>108</v>
      </c>
      <c r="R1474">
        <f t="shared" si="166"/>
        <v>40.96</v>
      </c>
      <c r="S1474" s="15">
        <f t="shared" si="167"/>
        <v>41716.632847222223</v>
      </c>
      <c r="T1474" s="15">
        <f t="shared" si="168"/>
        <v>41747.958333333336</v>
      </c>
      <c r="U1474">
        <f t="shared" si="169"/>
        <v>2014</v>
      </c>
    </row>
    <row r="1475" spans="1:22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 t="s">
        <v>8327</v>
      </c>
      <c r="P1475" t="s">
        <v>8328</v>
      </c>
      <c r="Q1475">
        <f t="shared" ref="Q1475:Q1538" si="176">ROUND(E1475/D1475*100,0)</f>
        <v>108</v>
      </c>
      <c r="R1475">
        <f t="shared" ref="R1475:R1538" si="177">IFERROR(ROUND(E1475/L1475,2),0)</f>
        <v>41.96</v>
      </c>
      <c r="S1475" s="15">
        <f t="shared" ref="S1475:S1538" si="178">(((J1475/60)/60)/24)+DATE(1970,1,1)</f>
        <v>41593.082002314812</v>
      </c>
      <c r="T1475" s="15">
        <f t="shared" ref="T1475:T1538" si="179">(((I1475/60)/60)/24)+DATE(1970,1,1)</f>
        <v>41623.082002314812</v>
      </c>
      <c r="U1475">
        <f t="shared" si="169"/>
        <v>2013</v>
      </c>
    </row>
    <row r="1476" spans="1:22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 t="s">
        <v>8327</v>
      </c>
      <c r="P1476" t="s">
        <v>8331</v>
      </c>
      <c r="Q1476">
        <f t="shared" si="176"/>
        <v>108</v>
      </c>
      <c r="R1476">
        <f t="shared" si="177"/>
        <v>45.44</v>
      </c>
      <c r="S1476" s="15">
        <f t="shared" si="178"/>
        <v>40996.994074074071</v>
      </c>
      <c r="T1476" s="15">
        <f t="shared" si="179"/>
        <v>41028.166666666664</v>
      </c>
      <c r="U1476">
        <f t="shared" si="169"/>
        <v>2012</v>
      </c>
    </row>
    <row r="1477" spans="1:22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 t="s">
        <v>8313</v>
      </c>
      <c r="P1477" t="s">
        <v>8314</v>
      </c>
      <c r="Q1477">
        <f t="shared" si="176"/>
        <v>129</v>
      </c>
      <c r="R1477">
        <f t="shared" si="177"/>
        <v>38.869999999999997</v>
      </c>
      <c r="S1477" s="15">
        <f t="shared" si="178"/>
        <v>42318.950173611112</v>
      </c>
      <c r="T1477" s="15">
        <f t="shared" si="179"/>
        <v>42335.041666666672</v>
      </c>
      <c r="U1477">
        <f t="shared" si="169"/>
        <v>2015</v>
      </c>
    </row>
    <row r="1478" spans="1:22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 t="s">
        <v>8323</v>
      </c>
      <c r="P1478" t="s">
        <v>8324</v>
      </c>
      <c r="Q1478">
        <f t="shared" si="176"/>
        <v>108</v>
      </c>
      <c r="R1478">
        <f t="shared" si="177"/>
        <v>76.790000000000006</v>
      </c>
      <c r="S1478" s="15">
        <f t="shared" si="178"/>
        <v>42177.791909722218</v>
      </c>
      <c r="T1478" s="15">
        <f t="shared" si="179"/>
        <v>42181.958333333328</v>
      </c>
      <c r="U1478">
        <f t="shared" si="169"/>
        <v>2015</v>
      </c>
    </row>
    <row r="1479" spans="1:22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 t="s">
        <v>8316</v>
      </c>
      <c r="P1479" t="s">
        <v>8317</v>
      </c>
      <c r="Q1479">
        <f t="shared" si="176"/>
        <v>147</v>
      </c>
      <c r="R1479">
        <f t="shared" si="177"/>
        <v>15.72</v>
      </c>
      <c r="S1479" s="15">
        <f t="shared" si="178"/>
        <v>42136.75100694444</v>
      </c>
      <c r="T1479" s="15">
        <f t="shared" si="179"/>
        <v>42166.75100694444</v>
      </c>
      <c r="U1479">
        <f t="shared" si="169"/>
        <v>2015</v>
      </c>
    </row>
    <row r="1480" spans="1:22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 t="s">
        <v>8311</v>
      </c>
      <c r="P1480" t="s">
        <v>8333</v>
      </c>
      <c r="Q1480">
        <f t="shared" si="176"/>
        <v>107</v>
      </c>
      <c r="R1480">
        <f t="shared" si="177"/>
        <v>169.58</v>
      </c>
      <c r="S1480" s="15">
        <f t="shared" si="178"/>
        <v>42162.146782407406</v>
      </c>
      <c r="T1480" s="15">
        <f t="shared" si="179"/>
        <v>42176.146782407406</v>
      </c>
      <c r="U1480">
        <f t="shared" si="169"/>
        <v>2015</v>
      </c>
    </row>
    <row r="1481" spans="1:22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 t="s">
        <v>8327</v>
      </c>
      <c r="P1481" t="s">
        <v>8331</v>
      </c>
      <c r="Q1481">
        <f t="shared" si="176"/>
        <v>107</v>
      </c>
      <c r="R1481">
        <f t="shared" si="177"/>
        <v>134.21</v>
      </c>
      <c r="S1481" s="15">
        <f t="shared" si="178"/>
        <v>40691.788055555553</v>
      </c>
      <c r="T1481" s="15">
        <f t="shared" si="179"/>
        <v>40755.290972222225</v>
      </c>
      <c r="U1481">
        <f t="shared" si="169"/>
        <v>2011</v>
      </c>
    </row>
    <row r="1482" spans="1:22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 t="s">
        <v>8308</v>
      </c>
      <c r="P1482" t="s">
        <v>8310</v>
      </c>
      <c r="Q1482">
        <f t="shared" si="176"/>
        <v>16</v>
      </c>
      <c r="R1482">
        <f t="shared" si="177"/>
        <v>214.07</v>
      </c>
      <c r="S1482" s="15">
        <f t="shared" si="178"/>
        <v>42780.709039351852</v>
      </c>
      <c r="T1482" s="15">
        <f t="shared" si="179"/>
        <v>42810.667372685188</v>
      </c>
      <c r="U1482">
        <f t="shared" ref="U1482:U1545" si="180">YEAR(S1482)</f>
        <v>2017</v>
      </c>
    </row>
    <row r="1483" spans="1:22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 t="s">
        <v>8313</v>
      </c>
      <c r="P1483" t="s">
        <v>8314</v>
      </c>
      <c r="Q1483">
        <f t="shared" si="176"/>
        <v>161</v>
      </c>
      <c r="R1483">
        <f t="shared" si="177"/>
        <v>37.78</v>
      </c>
      <c r="S1483" s="15">
        <f t="shared" si="178"/>
        <v>42711.700694444444</v>
      </c>
      <c r="T1483" s="15">
        <f t="shared" si="179"/>
        <v>42732.700694444444</v>
      </c>
      <c r="U1483">
        <f t="shared" si="180"/>
        <v>2016</v>
      </c>
    </row>
    <row r="1484" spans="1:22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 t="s">
        <v>8327</v>
      </c>
      <c r="P1484" t="s">
        <v>8328</v>
      </c>
      <c r="Q1484">
        <f t="shared" si="176"/>
        <v>100</v>
      </c>
      <c r="R1484">
        <f t="shared" si="177"/>
        <v>42.8</v>
      </c>
      <c r="S1484" s="15">
        <f t="shared" si="178"/>
        <v>40687.021597222221</v>
      </c>
      <c r="T1484" s="15">
        <f t="shared" si="179"/>
        <v>40729.021597222221</v>
      </c>
      <c r="U1484">
        <f t="shared" si="180"/>
        <v>2011</v>
      </c>
    </row>
    <row r="1485" spans="1:22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 t="s">
        <v>8323</v>
      </c>
      <c r="P1485" t="s">
        <v>8326</v>
      </c>
      <c r="Q1485">
        <f t="shared" si="176"/>
        <v>100</v>
      </c>
      <c r="R1485">
        <f t="shared" si="177"/>
        <v>74.53</v>
      </c>
      <c r="S1485" s="15">
        <f t="shared" si="178"/>
        <v>41852.658310185187</v>
      </c>
      <c r="T1485" s="15">
        <f t="shared" si="179"/>
        <v>41882.658310185187</v>
      </c>
      <c r="U1485">
        <f t="shared" si="180"/>
        <v>2014</v>
      </c>
      <c r="V1485">
        <f>_xlfn.DAYS(T1485,S1485)</f>
        <v>30</v>
      </c>
    </row>
    <row r="1486" spans="1:22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 t="s">
        <v>8327</v>
      </c>
      <c r="P1486" t="s">
        <v>8328</v>
      </c>
      <c r="Q1486">
        <f t="shared" si="176"/>
        <v>107</v>
      </c>
      <c r="R1486">
        <f t="shared" si="177"/>
        <v>49.25</v>
      </c>
      <c r="S1486" s="15">
        <f t="shared" si="178"/>
        <v>40833.633194444446</v>
      </c>
      <c r="T1486" s="15">
        <f t="shared" si="179"/>
        <v>40863.674861111111</v>
      </c>
      <c r="U1486">
        <f t="shared" si="180"/>
        <v>2011</v>
      </c>
    </row>
    <row r="1487" spans="1:22" ht="48" hidden="1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 t="s">
        <v>8319</v>
      </c>
      <c r="P1487" t="s">
        <v>8345</v>
      </c>
      <c r="Q1487">
        <f t="shared" si="176"/>
        <v>5</v>
      </c>
      <c r="R1487">
        <f t="shared" si="177"/>
        <v>640</v>
      </c>
      <c r="S1487" s="15">
        <f t="shared" si="178"/>
        <v>42275.720219907409</v>
      </c>
      <c r="T1487" s="15">
        <f t="shared" si="179"/>
        <v>42305.720219907409</v>
      </c>
      <c r="U1487">
        <f t="shared" si="180"/>
        <v>2015</v>
      </c>
    </row>
    <row r="1488" spans="1:22" ht="48" hidden="1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 t="s">
        <v>8327</v>
      </c>
      <c r="P1488" t="s">
        <v>8328</v>
      </c>
      <c r="Q1488">
        <f t="shared" si="176"/>
        <v>40</v>
      </c>
      <c r="R1488">
        <f t="shared" si="177"/>
        <v>44.44</v>
      </c>
      <c r="S1488" s="15">
        <f t="shared" si="178"/>
        <v>42218.872986111113</v>
      </c>
      <c r="T1488" s="15">
        <f t="shared" si="179"/>
        <v>42244.166666666672</v>
      </c>
      <c r="U1488">
        <f t="shared" si="180"/>
        <v>2015</v>
      </c>
    </row>
    <row r="1489" spans="1:22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 t="s">
        <v>8327</v>
      </c>
      <c r="P1489" t="s">
        <v>8341</v>
      </c>
      <c r="Q1489">
        <f t="shared" si="176"/>
        <v>107</v>
      </c>
      <c r="R1489">
        <f t="shared" si="177"/>
        <v>177.5</v>
      </c>
      <c r="S1489" s="15">
        <f t="shared" si="178"/>
        <v>42769.809965277775</v>
      </c>
      <c r="T1489" s="15">
        <f t="shared" si="179"/>
        <v>42799.809965277775</v>
      </c>
      <c r="U1489">
        <f t="shared" si="180"/>
        <v>2017</v>
      </c>
    </row>
    <row r="1490" spans="1:22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 t="s">
        <v>8323</v>
      </c>
      <c r="P1490" t="s">
        <v>8326</v>
      </c>
      <c r="Q1490">
        <f t="shared" si="176"/>
        <v>106</v>
      </c>
      <c r="R1490">
        <f t="shared" si="177"/>
        <v>96.67</v>
      </c>
      <c r="S1490" s="15">
        <f t="shared" si="178"/>
        <v>41950.859560185185</v>
      </c>
      <c r="T1490" s="15">
        <f t="shared" si="179"/>
        <v>41964.204861111109</v>
      </c>
      <c r="U1490">
        <f t="shared" si="180"/>
        <v>2014</v>
      </c>
      <c r="V1490">
        <f>_xlfn.DAYS(T1490,S1490)</f>
        <v>14</v>
      </c>
    </row>
    <row r="1491" spans="1:22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 t="s">
        <v>8327</v>
      </c>
      <c r="P1491" t="s">
        <v>8329</v>
      </c>
      <c r="Q1491">
        <f t="shared" si="176"/>
        <v>206</v>
      </c>
      <c r="R1491">
        <f t="shared" si="177"/>
        <v>106.2</v>
      </c>
      <c r="S1491" s="15">
        <f t="shared" si="178"/>
        <v>42127.069548611107</v>
      </c>
      <c r="T1491" s="15">
        <f t="shared" si="179"/>
        <v>42157.032638888893</v>
      </c>
      <c r="U1491">
        <f t="shared" si="180"/>
        <v>2015</v>
      </c>
    </row>
    <row r="1492" spans="1:22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 t="s">
        <v>8323</v>
      </c>
      <c r="P1492" t="s">
        <v>8335</v>
      </c>
      <c r="Q1492">
        <f t="shared" si="176"/>
        <v>4</v>
      </c>
      <c r="R1492">
        <f t="shared" si="177"/>
        <v>176.94</v>
      </c>
      <c r="S1492" s="15">
        <f t="shared" si="178"/>
        <v>42701.166365740741</v>
      </c>
      <c r="T1492" s="15">
        <f t="shared" si="179"/>
        <v>42749.165972222225</v>
      </c>
      <c r="U1492">
        <f t="shared" si="180"/>
        <v>2016</v>
      </c>
    </row>
    <row r="1493" spans="1:22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 t="s">
        <v>8323</v>
      </c>
      <c r="P1493" t="s">
        <v>8326</v>
      </c>
      <c r="Q1493">
        <f t="shared" si="176"/>
        <v>106</v>
      </c>
      <c r="R1493">
        <f t="shared" si="177"/>
        <v>44.14</v>
      </c>
      <c r="S1493" s="15">
        <f t="shared" si="178"/>
        <v>42422.977418981478</v>
      </c>
      <c r="T1493" s="15">
        <f t="shared" si="179"/>
        <v>42444.875</v>
      </c>
      <c r="U1493">
        <f t="shared" si="180"/>
        <v>2016</v>
      </c>
      <c r="V1493">
        <f t="shared" ref="V1493:V1494" si="181">_xlfn.DAYS(T1493,S1493)</f>
        <v>22</v>
      </c>
    </row>
    <row r="1494" spans="1:22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 t="s">
        <v>8323</v>
      </c>
      <c r="P1494" t="s">
        <v>8326</v>
      </c>
      <c r="Q1494">
        <f t="shared" si="176"/>
        <v>113</v>
      </c>
      <c r="R1494">
        <f t="shared" si="177"/>
        <v>50.4</v>
      </c>
      <c r="S1494" s="15">
        <f t="shared" si="178"/>
        <v>42458.641724537039</v>
      </c>
      <c r="T1494" s="15">
        <f t="shared" si="179"/>
        <v>42488.641724537039</v>
      </c>
      <c r="U1494">
        <f t="shared" si="180"/>
        <v>2016</v>
      </c>
      <c r="V1494">
        <f t="shared" si="181"/>
        <v>30</v>
      </c>
    </row>
    <row r="1495" spans="1:22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 t="s">
        <v>8313</v>
      </c>
      <c r="P1495" t="s">
        <v>8353</v>
      </c>
      <c r="Q1495">
        <f t="shared" si="176"/>
        <v>21</v>
      </c>
      <c r="R1495">
        <f t="shared" si="177"/>
        <v>453.14</v>
      </c>
      <c r="S1495" s="15">
        <f t="shared" si="178"/>
        <v>41913.790289351848</v>
      </c>
      <c r="T1495" s="15">
        <f t="shared" si="179"/>
        <v>41973.831956018519</v>
      </c>
      <c r="U1495">
        <f t="shared" si="180"/>
        <v>2014</v>
      </c>
    </row>
    <row r="1496" spans="1:22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 t="s">
        <v>8321</v>
      </c>
      <c r="P1496" t="s">
        <v>8322</v>
      </c>
      <c r="Q1496">
        <f t="shared" si="176"/>
        <v>127</v>
      </c>
      <c r="R1496">
        <f t="shared" si="177"/>
        <v>57.65</v>
      </c>
      <c r="S1496" s="15">
        <f t="shared" si="178"/>
        <v>41099.742800925924</v>
      </c>
      <c r="T1496" s="15">
        <f t="shared" si="179"/>
        <v>41115.742800925924</v>
      </c>
      <c r="U1496">
        <f t="shared" si="180"/>
        <v>2012</v>
      </c>
    </row>
    <row r="1497" spans="1:22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 t="s">
        <v>8308</v>
      </c>
      <c r="P1497" t="s">
        <v>8315</v>
      </c>
      <c r="Q1497">
        <f t="shared" si="176"/>
        <v>106</v>
      </c>
      <c r="R1497">
        <f t="shared" si="177"/>
        <v>45.94</v>
      </c>
      <c r="S1497" s="15">
        <f t="shared" si="178"/>
        <v>42103.160578703704</v>
      </c>
      <c r="T1497" s="15">
        <f t="shared" si="179"/>
        <v>42163.160578703704</v>
      </c>
      <c r="U1497">
        <f t="shared" si="180"/>
        <v>2015</v>
      </c>
    </row>
    <row r="1498" spans="1:22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 t="s">
        <v>8323</v>
      </c>
      <c r="P1498" t="s">
        <v>8326</v>
      </c>
      <c r="Q1498">
        <f t="shared" si="176"/>
        <v>105</v>
      </c>
      <c r="R1498">
        <f t="shared" si="177"/>
        <v>47.88</v>
      </c>
      <c r="S1498" s="15">
        <f t="shared" si="178"/>
        <v>42016.938692129625</v>
      </c>
      <c r="T1498" s="15">
        <f t="shared" si="179"/>
        <v>42046.938692129625</v>
      </c>
      <c r="U1498">
        <f t="shared" si="180"/>
        <v>2015</v>
      </c>
      <c r="V1498">
        <f>_xlfn.DAYS(T1498,S1498)</f>
        <v>30</v>
      </c>
    </row>
    <row r="1499" spans="1:22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 t="s">
        <v>8308</v>
      </c>
      <c r="P1499" t="s">
        <v>8315</v>
      </c>
      <c r="Q1499">
        <f t="shared" si="176"/>
        <v>158</v>
      </c>
      <c r="R1499">
        <f t="shared" si="177"/>
        <v>38.99</v>
      </c>
      <c r="S1499" s="15">
        <f t="shared" si="178"/>
        <v>42524.105462962965</v>
      </c>
      <c r="T1499" s="15">
        <f t="shared" si="179"/>
        <v>42551.416666666672</v>
      </c>
      <c r="U1499">
        <f t="shared" si="180"/>
        <v>2016</v>
      </c>
    </row>
    <row r="1500" spans="1:22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 t="s">
        <v>8308</v>
      </c>
      <c r="P1500" t="s">
        <v>8315</v>
      </c>
      <c r="Q1500">
        <f t="shared" si="176"/>
        <v>21</v>
      </c>
      <c r="R1500">
        <f t="shared" si="177"/>
        <v>73.37</v>
      </c>
      <c r="S1500" s="15">
        <f t="shared" si="178"/>
        <v>42381.866284722222</v>
      </c>
      <c r="T1500" s="15">
        <f t="shared" si="179"/>
        <v>42409.833333333328</v>
      </c>
      <c r="U1500">
        <f t="shared" si="180"/>
        <v>2016</v>
      </c>
    </row>
    <row r="1501" spans="1:22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 t="s">
        <v>8327</v>
      </c>
      <c r="P1501" t="s">
        <v>8331</v>
      </c>
      <c r="Q1501">
        <f t="shared" si="176"/>
        <v>105</v>
      </c>
      <c r="R1501">
        <f t="shared" si="177"/>
        <v>58.33</v>
      </c>
      <c r="S1501" s="15">
        <f t="shared" si="178"/>
        <v>40690.823055555556</v>
      </c>
      <c r="T1501" s="15">
        <f t="shared" si="179"/>
        <v>40740.958333333336</v>
      </c>
      <c r="U1501">
        <f t="shared" si="180"/>
        <v>2011</v>
      </c>
    </row>
    <row r="1502" spans="1:22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 t="s">
        <v>8323</v>
      </c>
      <c r="P1502" t="s">
        <v>8326</v>
      </c>
      <c r="Q1502">
        <f t="shared" si="176"/>
        <v>105</v>
      </c>
      <c r="R1502">
        <f t="shared" si="177"/>
        <v>80.72</v>
      </c>
      <c r="S1502" s="15">
        <f t="shared" si="178"/>
        <v>42545.774189814809</v>
      </c>
      <c r="T1502" s="15">
        <f t="shared" si="179"/>
        <v>42605.774189814809</v>
      </c>
      <c r="U1502">
        <f t="shared" si="180"/>
        <v>2016</v>
      </c>
      <c r="V1502">
        <f t="shared" ref="V1502:V1503" si="182">_xlfn.DAYS(T1502,S1502)</f>
        <v>60</v>
      </c>
    </row>
    <row r="1503" spans="1:22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 t="s">
        <v>8323</v>
      </c>
      <c r="P1503" t="s">
        <v>8326</v>
      </c>
      <c r="Q1503">
        <f t="shared" si="176"/>
        <v>112</v>
      </c>
      <c r="R1503">
        <f t="shared" si="177"/>
        <v>39.81</v>
      </c>
      <c r="S1503" s="15">
        <f t="shared" si="178"/>
        <v>42156.510393518518</v>
      </c>
      <c r="T1503" s="15">
        <f t="shared" si="179"/>
        <v>42186.510393518518</v>
      </c>
      <c r="U1503">
        <f t="shared" si="180"/>
        <v>2015</v>
      </c>
      <c r="V1503">
        <f t="shared" si="182"/>
        <v>30</v>
      </c>
    </row>
    <row r="1504" spans="1:22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 t="s">
        <v>8323</v>
      </c>
      <c r="P1504" t="s">
        <v>8324</v>
      </c>
      <c r="Q1504">
        <f t="shared" si="176"/>
        <v>105</v>
      </c>
      <c r="R1504">
        <f t="shared" si="177"/>
        <v>48.98</v>
      </c>
      <c r="S1504" s="15">
        <f t="shared" si="178"/>
        <v>42622.767476851848</v>
      </c>
      <c r="T1504" s="15">
        <f t="shared" si="179"/>
        <v>42652.767476851848</v>
      </c>
      <c r="U1504">
        <f t="shared" si="180"/>
        <v>2016</v>
      </c>
    </row>
    <row r="1505" spans="1:22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 t="s">
        <v>8323</v>
      </c>
      <c r="P1505" t="s">
        <v>8326</v>
      </c>
      <c r="Q1505">
        <f t="shared" si="176"/>
        <v>104</v>
      </c>
      <c r="R1505">
        <f t="shared" si="177"/>
        <v>111.89</v>
      </c>
      <c r="S1505" s="15">
        <f t="shared" si="178"/>
        <v>41937.95344907407</v>
      </c>
      <c r="T1505" s="15">
        <f t="shared" si="179"/>
        <v>41972.995115740734</v>
      </c>
      <c r="U1505">
        <f t="shared" si="180"/>
        <v>2014</v>
      </c>
      <c r="V1505">
        <f>_xlfn.DAYS(T1505,S1505)</f>
        <v>35</v>
      </c>
    </row>
    <row r="1506" spans="1:22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 t="s">
        <v>8327</v>
      </c>
      <c r="P1506" t="s">
        <v>8331</v>
      </c>
      <c r="Q1506">
        <f t="shared" si="176"/>
        <v>104</v>
      </c>
      <c r="R1506">
        <f t="shared" si="177"/>
        <v>46.07</v>
      </c>
      <c r="S1506" s="15">
        <f t="shared" si="178"/>
        <v>40007.704247685186</v>
      </c>
      <c r="T1506" s="15">
        <f t="shared" si="179"/>
        <v>40057.166666666664</v>
      </c>
      <c r="U1506">
        <f t="shared" si="180"/>
        <v>2009</v>
      </c>
    </row>
    <row r="1507" spans="1:22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 t="s">
        <v>8327</v>
      </c>
      <c r="P1507" t="s">
        <v>8330</v>
      </c>
      <c r="Q1507">
        <f t="shared" si="176"/>
        <v>31</v>
      </c>
      <c r="R1507">
        <f t="shared" si="177"/>
        <v>80.13</v>
      </c>
      <c r="S1507" s="15">
        <f t="shared" si="178"/>
        <v>42802.046817129631</v>
      </c>
      <c r="T1507" s="15">
        <f t="shared" si="179"/>
        <v>42835.84375</v>
      </c>
      <c r="U1507">
        <f t="shared" si="180"/>
        <v>2017</v>
      </c>
    </row>
    <row r="1508" spans="1:22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 t="s">
        <v>8313</v>
      </c>
      <c r="P1508" t="s">
        <v>8314</v>
      </c>
      <c r="Q1508">
        <f t="shared" si="176"/>
        <v>260</v>
      </c>
      <c r="R1508">
        <f t="shared" si="177"/>
        <v>34.69</v>
      </c>
      <c r="S1508" s="15">
        <f t="shared" si="178"/>
        <v>42627.253263888888</v>
      </c>
      <c r="T1508" s="15">
        <f t="shared" si="179"/>
        <v>42657.253263888888</v>
      </c>
      <c r="U1508">
        <f t="shared" si="180"/>
        <v>2016</v>
      </c>
    </row>
    <row r="1509" spans="1:22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 t="s">
        <v>8323</v>
      </c>
      <c r="P1509" t="s">
        <v>8326</v>
      </c>
      <c r="Q1509">
        <f t="shared" si="176"/>
        <v>125</v>
      </c>
      <c r="R1509">
        <f t="shared" si="177"/>
        <v>37.14</v>
      </c>
      <c r="S1509" s="15">
        <f t="shared" si="178"/>
        <v>42270.582141203704</v>
      </c>
      <c r="T1509" s="15">
        <f t="shared" si="179"/>
        <v>42301.895138888889</v>
      </c>
      <c r="U1509">
        <f t="shared" si="180"/>
        <v>2015</v>
      </c>
      <c r="V1509">
        <f t="shared" ref="V1509:V1512" si="183">_xlfn.DAYS(T1509,S1509)</f>
        <v>31</v>
      </c>
    </row>
    <row r="1510" spans="1:22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 t="s">
        <v>8323</v>
      </c>
      <c r="P1510" t="s">
        <v>8326</v>
      </c>
      <c r="Q1510">
        <f t="shared" si="176"/>
        <v>125</v>
      </c>
      <c r="R1510">
        <f t="shared" si="177"/>
        <v>69.33</v>
      </c>
      <c r="S1510" s="15">
        <f t="shared" si="178"/>
        <v>42052.949814814812</v>
      </c>
      <c r="T1510" s="15">
        <f t="shared" si="179"/>
        <v>42082.908148148148</v>
      </c>
      <c r="U1510">
        <f t="shared" si="180"/>
        <v>2015</v>
      </c>
      <c r="V1510">
        <f t="shared" si="183"/>
        <v>30</v>
      </c>
    </row>
    <row r="1511" spans="1:22" ht="4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 t="s">
        <v>8323</v>
      </c>
      <c r="P1511" t="s">
        <v>8326</v>
      </c>
      <c r="Q1511">
        <f t="shared" si="176"/>
        <v>104</v>
      </c>
      <c r="R1511">
        <f t="shared" si="177"/>
        <v>70.569999999999993</v>
      </c>
      <c r="S1511" s="15">
        <f t="shared" si="178"/>
        <v>42675.832465277781</v>
      </c>
      <c r="T1511" s="15">
        <f t="shared" si="179"/>
        <v>42705.332638888889</v>
      </c>
      <c r="U1511">
        <f t="shared" si="180"/>
        <v>2016</v>
      </c>
      <c r="V1511">
        <f t="shared" si="183"/>
        <v>30</v>
      </c>
    </row>
    <row r="1512" spans="1:22" ht="48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 t="s">
        <v>8323</v>
      </c>
      <c r="P1512" t="s">
        <v>8326</v>
      </c>
      <c r="Q1512">
        <f t="shared" si="176"/>
        <v>124</v>
      </c>
      <c r="R1512">
        <f t="shared" si="177"/>
        <v>50.9</v>
      </c>
      <c r="S1512" s="15">
        <f t="shared" si="178"/>
        <v>41772.105937500004</v>
      </c>
      <c r="T1512" s="15">
        <f t="shared" si="179"/>
        <v>41803.916666666664</v>
      </c>
      <c r="U1512">
        <f t="shared" si="180"/>
        <v>2014</v>
      </c>
      <c r="V1512">
        <f t="shared" si="183"/>
        <v>31</v>
      </c>
    </row>
    <row r="1513" spans="1:22" ht="32" hidden="1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 t="s">
        <v>8308</v>
      </c>
      <c r="P1513" t="s">
        <v>8310</v>
      </c>
      <c r="Q1513">
        <f t="shared" si="176"/>
        <v>16</v>
      </c>
      <c r="R1513">
        <f t="shared" si="177"/>
        <v>129.16999999999999</v>
      </c>
      <c r="S1513" s="15">
        <f t="shared" si="178"/>
        <v>42556.667245370365</v>
      </c>
      <c r="T1513" s="15">
        <f t="shared" si="179"/>
        <v>42601.667245370365</v>
      </c>
      <c r="U1513">
        <f t="shared" si="180"/>
        <v>2016</v>
      </c>
    </row>
    <row r="1514" spans="1:22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 t="s">
        <v>8321</v>
      </c>
      <c r="P1514" t="s">
        <v>8343</v>
      </c>
      <c r="Q1514">
        <f t="shared" si="176"/>
        <v>103</v>
      </c>
      <c r="R1514">
        <f t="shared" si="177"/>
        <v>88.57</v>
      </c>
      <c r="S1514" s="15">
        <f t="shared" si="178"/>
        <v>40861.27416666667</v>
      </c>
      <c r="T1514" s="15">
        <f t="shared" si="179"/>
        <v>40921.27416666667</v>
      </c>
      <c r="U1514">
        <f t="shared" si="180"/>
        <v>2011</v>
      </c>
    </row>
    <row r="1515" spans="1:22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 t="s">
        <v>8323</v>
      </c>
      <c r="P1515" t="s">
        <v>8326</v>
      </c>
      <c r="Q1515">
        <f t="shared" si="176"/>
        <v>103</v>
      </c>
      <c r="R1515">
        <f t="shared" si="177"/>
        <v>60.78</v>
      </c>
      <c r="S1515" s="15">
        <f t="shared" si="178"/>
        <v>42312.792662037042</v>
      </c>
      <c r="T1515" s="15">
        <f t="shared" si="179"/>
        <v>42342.792662037042</v>
      </c>
      <c r="U1515">
        <f t="shared" si="180"/>
        <v>2015</v>
      </c>
      <c r="V1515">
        <f t="shared" ref="V1515:V1521" si="184">_xlfn.DAYS(T1515,S1515)</f>
        <v>30</v>
      </c>
    </row>
    <row r="1516" spans="1:22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 t="s">
        <v>8323</v>
      </c>
      <c r="P1516" t="s">
        <v>8326</v>
      </c>
      <c r="Q1516">
        <f t="shared" si="176"/>
        <v>155</v>
      </c>
      <c r="R1516">
        <f t="shared" si="177"/>
        <v>39.74</v>
      </c>
      <c r="S1516" s="15">
        <f t="shared" si="178"/>
        <v>41988.617083333331</v>
      </c>
      <c r="T1516" s="15">
        <f t="shared" si="179"/>
        <v>42048.617083333331</v>
      </c>
      <c r="U1516">
        <f t="shared" si="180"/>
        <v>2014</v>
      </c>
      <c r="V1516">
        <f t="shared" si="184"/>
        <v>60</v>
      </c>
    </row>
    <row r="1517" spans="1:22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 t="s">
        <v>8323</v>
      </c>
      <c r="P1517" t="s">
        <v>8326</v>
      </c>
      <c r="Q1517">
        <f t="shared" si="176"/>
        <v>103</v>
      </c>
      <c r="R1517">
        <f t="shared" si="177"/>
        <v>53.36</v>
      </c>
      <c r="S1517" s="15">
        <f t="shared" si="178"/>
        <v>42173.970127314817</v>
      </c>
      <c r="T1517" s="15">
        <f t="shared" si="179"/>
        <v>42203.970127314817</v>
      </c>
      <c r="U1517">
        <f t="shared" si="180"/>
        <v>2015</v>
      </c>
      <c r="V1517">
        <f t="shared" si="184"/>
        <v>30</v>
      </c>
    </row>
    <row r="1518" spans="1:22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 t="s">
        <v>8323</v>
      </c>
      <c r="P1518" t="s">
        <v>8326</v>
      </c>
      <c r="Q1518">
        <f t="shared" si="176"/>
        <v>103</v>
      </c>
      <c r="R1518">
        <f t="shared" si="177"/>
        <v>39.54</v>
      </c>
      <c r="S1518" s="15">
        <f t="shared" si="178"/>
        <v>41921.375532407408</v>
      </c>
      <c r="T1518" s="15">
        <f t="shared" si="179"/>
        <v>41951.417199074072</v>
      </c>
      <c r="U1518">
        <f t="shared" si="180"/>
        <v>2014</v>
      </c>
      <c r="V1518">
        <f t="shared" si="184"/>
        <v>30</v>
      </c>
    </row>
    <row r="1519" spans="1:22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 t="s">
        <v>8323</v>
      </c>
      <c r="P1519" t="s">
        <v>8326</v>
      </c>
      <c r="Q1519">
        <f t="shared" si="176"/>
        <v>119</v>
      </c>
      <c r="R1519">
        <f t="shared" si="177"/>
        <v>49.69</v>
      </c>
      <c r="S1519" s="15">
        <f t="shared" si="178"/>
        <v>42050.008368055554</v>
      </c>
      <c r="T1519" s="15">
        <f t="shared" si="179"/>
        <v>42076.290972222225</v>
      </c>
      <c r="U1519">
        <f t="shared" si="180"/>
        <v>2015</v>
      </c>
      <c r="V1519">
        <f t="shared" si="184"/>
        <v>26</v>
      </c>
    </row>
    <row r="1520" spans="1:22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 t="s">
        <v>8323</v>
      </c>
      <c r="P1520" t="s">
        <v>8326</v>
      </c>
      <c r="Q1520">
        <f t="shared" si="176"/>
        <v>103</v>
      </c>
      <c r="R1520">
        <f t="shared" si="177"/>
        <v>66.959999999999994</v>
      </c>
      <c r="S1520" s="15">
        <f t="shared" si="178"/>
        <v>42125.772812499999</v>
      </c>
      <c r="T1520" s="15">
        <f t="shared" si="179"/>
        <v>42155.772812499999</v>
      </c>
      <c r="U1520">
        <f t="shared" si="180"/>
        <v>2015</v>
      </c>
      <c r="V1520">
        <f t="shared" si="184"/>
        <v>30</v>
      </c>
    </row>
    <row r="1521" spans="1:22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 t="s">
        <v>8323</v>
      </c>
      <c r="P1521" t="s">
        <v>8326</v>
      </c>
      <c r="Q1521">
        <f t="shared" si="176"/>
        <v>103</v>
      </c>
      <c r="R1521">
        <f t="shared" si="177"/>
        <v>39.49</v>
      </c>
      <c r="S1521" s="15">
        <f t="shared" si="178"/>
        <v>42157.652511574073</v>
      </c>
      <c r="T1521" s="15">
        <f t="shared" si="179"/>
        <v>42187.652511574073</v>
      </c>
      <c r="U1521">
        <f t="shared" si="180"/>
        <v>2015</v>
      </c>
      <c r="V1521">
        <f t="shared" si="184"/>
        <v>30</v>
      </c>
    </row>
    <row r="1522" spans="1:22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 t="s">
        <v>8311</v>
      </c>
      <c r="P1522" t="s">
        <v>8333</v>
      </c>
      <c r="Q1522">
        <f t="shared" si="176"/>
        <v>123</v>
      </c>
      <c r="R1522">
        <f t="shared" si="177"/>
        <v>25.35</v>
      </c>
      <c r="S1522" s="15">
        <f t="shared" si="178"/>
        <v>41213.254687499997</v>
      </c>
      <c r="T1522" s="15">
        <f t="shared" si="179"/>
        <v>41243.416666666664</v>
      </c>
      <c r="U1522">
        <f t="shared" si="180"/>
        <v>2012</v>
      </c>
    </row>
    <row r="1523" spans="1:22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 t="s">
        <v>8316</v>
      </c>
      <c r="P1523" t="s">
        <v>8317</v>
      </c>
      <c r="Q1523">
        <f t="shared" si="176"/>
        <v>153</v>
      </c>
      <c r="R1523">
        <f t="shared" si="177"/>
        <v>57.77</v>
      </c>
      <c r="S1523" s="15">
        <f t="shared" si="178"/>
        <v>42773.005243055552</v>
      </c>
      <c r="T1523" s="15">
        <f t="shared" si="179"/>
        <v>42787.005243055552</v>
      </c>
      <c r="U1523">
        <f t="shared" si="180"/>
        <v>2017</v>
      </c>
    </row>
    <row r="1524" spans="1:22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 t="s">
        <v>8323</v>
      </c>
      <c r="P1524" t="s">
        <v>8326</v>
      </c>
      <c r="Q1524">
        <f t="shared" si="176"/>
        <v>102</v>
      </c>
      <c r="R1524">
        <f t="shared" si="177"/>
        <v>235.46</v>
      </c>
      <c r="S1524" s="15">
        <f t="shared" si="178"/>
        <v>42055.277199074073</v>
      </c>
      <c r="T1524" s="15">
        <f t="shared" si="179"/>
        <v>42082.610416666663</v>
      </c>
      <c r="U1524">
        <f t="shared" si="180"/>
        <v>2015</v>
      </c>
      <c r="V1524">
        <f>_xlfn.DAYS(T1524,S1524)</f>
        <v>27</v>
      </c>
    </row>
    <row r="1525" spans="1:22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 t="s">
        <v>8327</v>
      </c>
      <c r="P1525" t="s">
        <v>8338</v>
      </c>
      <c r="Q1525">
        <f t="shared" si="176"/>
        <v>122</v>
      </c>
      <c r="R1525">
        <f t="shared" si="177"/>
        <v>34.380000000000003</v>
      </c>
      <c r="S1525" s="15">
        <f t="shared" si="178"/>
        <v>40939.761782407404</v>
      </c>
      <c r="T1525" s="15">
        <f t="shared" si="179"/>
        <v>40984.165972222225</v>
      </c>
      <c r="U1525">
        <f t="shared" si="180"/>
        <v>2012</v>
      </c>
    </row>
    <row r="1526" spans="1:22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 t="s">
        <v>8308</v>
      </c>
      <c r="P1526" t="s">
        <v>8310</v>
      </c>
      <c r="Q1526">
        <f t="shared" si="176"/>
        <v>31</v>
      </c>
      <c r="R1526">
        <f t="shared" si="177"/>
        <v>191.25</v>
      </c>
      <c r="S1526" s="15">
        <f t="shared" si="178"/>
        <v>41955.002488425926</v>
      </c>
      <c r="T1526" s="15">
        <f t="shared" si="179"/>
        <v>42005.002488425926</v>
      </c>
      <c r="U1526">
        <f t="shared" si="180"/>
        <v>2014</v>
      </c>
    </row>
    <row r="1527" spans="1:22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 t="s">
        <v>8323</v>
      </c>
      <c r="P1527" t="s">
        <v>8326</v>
      </c>
      <c r="Q1527">
        <f t="shared" si="176"/>
        <v>102</v>
      </c>
      <c r="R1527">
        <f t="shared" si="177"/>
        <v>55.6</v>
      </c>
      <c r="S1527" s="15">
        <f t="shared" si="178"/>
        <v>42270.7269212963</v>
      </c>
      <c r="T1527" s="15">
        <f t="shared" si="179"/>
        <v>42306.167361111111</v>
      </c>
      <c r="U1527">
        <f t="shared" si="180"/>
        <v>2015</v>
      </c>
      <c r="V1527">
        <f t="shared" ref="V1527:V1528" si="185">_xlfn.DAYS(T1527,S1527)</f>
        <v>36</v>
      </c>
    </row>
    <row r="1528" spans="1:22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 t="s">
        <v>8323</v>
      </c>
      <c r="P1528" t="s">
        <v>8326</v>
      </c>
      <c r="Q1528">
        <f t="shared" si="176"/>
        <v>102</v>
      </c>
      <c r="R1528">
        <f t="shared" si="177"/>
        <v>33.94</v>
      </c>
      <c r="S1528" s="15">
        <f t="shared" si="178"/>
        <v>42192.64707175926</v>
      </c>
      <c r="T1528" s="15">
        <f t="shared" si="179"/>
        <v>42222.64707175926</v>
      </c>
      <c r="U1528">
        <f t="shared" si="180"/>
        <v>2015</v>
      </c>
      <c r="V1528">
        <f t="shared" si="185"/>
        <v>30</v>
      </c>
    </row>
    <row r="1529" spans="1:22" ht="48" hidden="1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 t="s">
        <v>8327</v>
      </c>
      <c r="P1529" t="s">
        <v>8331</v>
      </c>
      <c r="Q1529">
        <f t="shared" si="176"/>
        <v>109</v>
      </c>
      <c r="R1529">
        <f t="shared" si="177"/>
        <v>160.79</v>
      </c>
      <c r="S1529" s="15">
        <f t="shared" si="178"/>
        <v>42087.803310185183</v>
      </c>
      <c r="T1529" s="15">
        <f t="shared" si="179"/>
        <v>42121.716666666667</v>
      </c>
      <c r="U1529">
        <f t="shared" si="180"/>
        <v>2015</v>
      </c>
    </row>
    <row r="1530" spans="1:22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 t="s">
        <v>8323</v>
      </c>
      <c r="P1530" t="s">
        <v>8326</v>
      </c>
      <c r="Q1530">
        <f t="shared" si="176"/>
        <v>102</v>
      </c>
      <c r="R1530">
        <f t="shared" si="177"/>
        <v>203.2</v>
      </c>
      <c r="S1530" s="15">
        <f t="shared" si="178"/>
        <v>42380.884872685187</v>
      </c>
      <c r="T1530" s="15">
        <f t="shared" si="179"/>
        <v>42398.249305555553</v>
      </c>
      <c r="U1530">
        <f t="shared" si="180"/>
        <v>2016</v>
      </c>
      <c r="V1530">
        <f t="shared" ref="V1530:V1533" si="186">_xlfn.DAYS(T1530,S1530)</f>
        <v>18</v>
      </c>
    </row>
    <row r="1531" spans="1:22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 t="s">
        <v>8323</v>
      </c>
      <c r="P1531" t="s">
        <v>8326</v>
      </c>
      <c r="Q1531">
        <f t="shared" si="176"/>
        <v>102</v>
      </c>
      <c r="R1531">
        <f t="shared" si="177"/>
        <v>53.44</v>
      </c>
      <c r="S1531" s="15">
        <f t="shared" si="178"/>
        <v>41878.946574074071</v>
      </c>
      <c r="T1531" s="15">
        <f t="shared" si="179"/>
        <v>41908.946574074071</v>
      </c>
      <c r="U1531">
        <f t="shared" si="180"/>
        <v>2014</v>
      </c>
      <c r="V1531">
        <f t="shared" si="186"/>
        <v>30</v>
      </c>
    </row>
    <row r="1532" spans="1:22" ht="4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 t="s">
        <v>8323</v>
      </c>
      <c r="P1532" t="s">
        <v>8326</v>
      </c>
      <c r="Q1532">
        <f t="shared" si="176"/>
        <v>61</v>
      </c>
      <c r="R1532">
        <f t="shared" si="177"/>
        <v>179.12</v>
      </c>
      <c r="S1532" s="15">
        <f t="shared" si="178"/>
        <v>42235.117476851854</v>
      </c>
      <c r="T1532" s="15">
        <f t="shared" si="179"/>
        <v>42275.117476851854</v>
      </c>
      <c r="U1532">
        <f t="shared" si="180"/>
        <v>2015</v>
      </c>
      <c r="V1532">
        <f t="shared" si="186"/>
        <v>40</v>
      </c>
    </row>
    <row r="1533" spans="1:22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 t="s">
        <v>8323</v>
      </c>
      <c r="P1533" t="s">
        <v>8326</v>
      </c>
      <c r="Q1533">
        <f t="shared" si="176"/>
        <v>102</v>
      </c>
      <c r="R1533">
        <f t="shared" si="177"/>
        <v>105</v>
      </c>
      <c r="S1533" s="15">
        <f t="shared" si="178"/>
        <v>41829.734259259261</v>
      </c>
      <c r="T1533" s="15">
        <f t="shared" si="179"/>
        <v>41874.734259259261</v>
      </c>
      <c r="U1533">
        <f t="shared" si="180"/>
        <v>2014</v>
      </c>
      <c r="V1533">
        <f t="shared" si="186"/>
        <v>45</v>
      </c>
    </row>
    <row r="1534" spans="1:22" ht="32" hidden="1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 t="s">
        <v>8327</v>
      </c>
      <c r="P1534" t="s">
        <v>8331</v>
      </c>
      <c r="Q1534">
        <f t="shared" si="176"/>
        <v>122</v>
      </c>
      <c r="R1534">
        <f t="shared" si="177"/>
        <v>49.11</v>
      </c>
      <c r="S1534" s="15">
        <f t="shared" si="178"/>
        <v>41730.998402777775</v>
      </c>
      <c r="T1534" s="15">
        <f t="shared" si="179"/>
        <v>41760.998402777775</v>
      </c>
      <c r="U1534">
        <f t="shared" si="180"/>
        <v>2014</v>
      </c>
    </row>
    <row r="1535" spans="1:22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 t="s">
        <v>8321</v>
      </c>
      <c r="P1535" t="s">
        <v>8322</v>
      </c>
      <c r="Q1535">
        <f t="shared" si="176"/>
        <v>108</v>
      </c>
      <c r="R1535">
        <f t="shared" si="177"/>
        <v>55.2</v>
      </c>
      <c r="S1535" s="15">
        <f t="shared" si="178"/>
        <v>41674.08494212963</v>
      </c>
      <c r="T1535" s="15">
        <f t="shared" si="179"/>
        <v>41704.08494212963</v>
      </c>
      <c r="U1535">
        <f t="shared" si="180"/>
        <v>2014</v>
      </c>
    </row>
    <row r="1536" spans="1:22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 t="s">
        <v>8321</v>
      </c>
      <c r="P1536" t="s">
        <v>8322</v>
      </c>
      <c r="Q1536">
        <f t="shared" si="176"/>
        <v>101</v>
      </c>
      <c r="R1536">
        <f t="shared" si="177"/>
        <v>97.9</v>
      </c>
      <c r="S1536" s="15">
        <f t="shared" si="178"/>
        <v>42047.128564814819</v>
      </c>
      <c r="T1536" s="15">
        <f t="shared" si="179"/>
        <v>42077.086898148147</v>
      </c>
      <c r="U1536">
        <f t="shared" si="180"/>
        <v>2015</v>
      </c>
    </row>
    <row r="1537" spans="1:22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 t="s">
        <v>8323</v>
      </c>
      <c r="P1537" t="s">
        <v>8326</v>
      </c>
      <c r="Q1537">
        <f t="shared" si="176"/>
        <v>101</v>
      </c>
      <c r="R1537">
        <f t="shared" si="177"/>
        <v>126.46</v>
      </c>
      <c r="S1537" s="15">
        <f t="shared" si="178"/>
        <v>42056.013124999998</v>
      </c>
      <c r="T1537" s="15">
        <f t="shared" si="179"/>
        <v>42075.166666666672</v>
      </c>
      <c r="U1537">
        <f t="shared" si="180"/>
        <v>2015</v>
      </c>
      <c r="V1537">
        <f>_xlfn.DAYS(T1537,S1537)</f>
        <v>19</v>
      </c>
    </row>
    <row r="1538" spans="1:22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 t="s">
        <v>8323</v>
      </c>
      <c r="P1538" t="s">
        <v>8324</v>
      </c>
      <c r="Q1538">
        <f t="shared" si="176"/>
        <v>101</v>
      </c>
      <c r="R1538">
        <f t="shared" si="177"/>
        <v>178.53</v>
      </c>
      <c r="S1538" s="15">
        <f t="shared" si="178"/>
        <v>42398.849259259259</v>
      </c>
      <c r="T1538" s="15">
        <f t="shared" si="179"/>
        <v>42430.249305555553</v>
      </c>
      <c r="U1538">
        <f t="shared" si="180"/>
        <v>2016</v>
      </c>
    </row>
    <row r="1539" spans="1:22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 t="s">
        <v>8323</v>
      </c>
      <c r="P1539" t="s">
        <v>8324</v>
      </c>
      <c r="Q1539">
        <f t="shared" ref="Q1539:Q1602" si="187">ROUND(E1539/D1539*100,0)</f>
        <v>101</v>
      </c>
      <c r="R1539">
        <f t="shared" ref="R1539:R1602" si="188">IFERROR(ROUND(E1539/L1539,2),0)</f>
        <v>116.73</v>
      </c>
      <c r="S1539" s="15">
        <f t="shared" ref="S1539:S1602" si="189">(((J1539/60)/60)/24)+DATE(1970,1,1)</f>
        <v>42360.212025462963</v>
      </c>
      <c r="T1539" s="15">
        <f t="shared" ref="T1539:T1602" si="190">(((I1539/60)/60)/24)+DATE(1970,1,1)</f>
        <v>42390.212025462963</v>
      </c>
      <c r="U1539">
        <f t="shared" si="180"/>
        <v>2015</v>
      </c>
    </row>
    <row r="1540" spans="1:22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 t="s">
        <v>8323</v>
      </c>
      <c r="P1540" t="s">
        <v>8326</v>
      </c>
      <c r="Q1540">
        <f t="shared" si="187"/>
        <v>101</v>
      </c>
      <c r="R1540">
        <f t="shared" si="188"/>
        <v>131.91</v>
      </c>
      <c r="S1540" s="15">
        <f t="shared" si="189"/>
        <v>41862.864675925928</v>
      </c>
      <c r="T1540" s="15">
        <f t="shared" si="190"/>
        <v>41876.864675925928</v>
      </c>
      <c r="U1540">
        <f t="shared" si="180"/>
        <v>2014</v>
      </c>
      <c r="V1540">
        <f>_xlfn.DAYS(T1540,S1540)</f>
        <v>14</v>
      </c>
    </row>
    <row r="1541" spans="1:22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 t="s">
        <v>8321</v>
      </c>
      <c r="P1541" t="s">
        <v>8325</v>
      </c>
      <c r="Q1541">
        <f t="shared" si="187"/>
        <v>25</v>
      </c>
      <c r="R1541">
        <f t="shared" si="188"/>
        <v>91.82</v>
      </c>
      <c r="S1541" s="15">
        <f t="shared" si="189"/>
        <v>42249.064722222218</v>
      </c>
      <c r="T1541" s="15">
        <f t="shared" si="190"/>
        <v>42278.208333333328</v>
      </c>
      <c r="U1541">
        <f t="shared" si="180"/>
        <v>2015</v>
      </c>
    </row>
    <row r="1542" spans="1:22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 t="s">
        <v>8323</v>
      </c>
      <c r="P1542" t="s">
        <v>8326</v>
      </c>
      <c r="Q1542">
        <f t="shared" si="187"/>
        <v>101</v>
      </c>
      <c r="R1542">
        <f t="shared" si="188"/>
        <v>84.17</v>
      </c>
      <c r="S1542" s="15">
        <f t="shared" si="189"/>
        <v>42205.710879629631</v>
      </c>
      <c r="T1542" s="15">
        <f t="shared" si="190"/>
        <v>42235.710879629631</v>
      </c>
      <c r="U1542">
        <f t="shared" si="180"/>
        <v>2015</v>
      </c>
      <c r="V1542">
        <f t="shared" ref="V1542:V1543" si="191">_xlfn.DAYS(T1542,S1542)</f>
        <v>30</v>
      </c>
    </row>
    <row r="1543" spans="1:22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 t="s">
        <v>8323</v>
      </c>
      <c r="P1543" t="s">
        <v>8326</v>
      </c>
      <c r="Q1543">
        <f t="shared" si="187"/>
        <v>101</v>
      </c>
      <c r="R1543">
        <f t="shared" si="188"/>
        <v>64.47</v>
      </c>
      <c r="S1543" s="15">
        <f t="shared" si="189"/>
        <v>42053.671666666662</v>
      </c>
      <c r="T1543" s="15">
        <f t="shared" si="190"/>
        <v>42083.630000000005</v>
      </c>
      <c r="U1543">
        <f t="shared" si="180"/>
        <v>2015</v>
      </c>
      <c r="V1543">
        <f t="shared" si="191"/>
        <v>30</v>
      </c>
    </row>
    <row r="1544" spans="1:22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 t="s">
        <v>8327</v>
      </c>
      <c r="P1544" t="s">
        <v>8331</v>
      </c>
      <c r="Q1544">
        <f t="shared" si="187"/>
        <v>101</v>
      </c>
      <c r="R1544">
        <f t="shared" si="188"/>
        <v>63.03</v>
      </c>
      <c r="S1544" s="15">
        <f t="shared" si="189"/>
        <v>40978.125046296293</v>
      </c>
      <c r="T1544" s="15">
        <f t="shared" si="190"/>
        <v>41038.083379629628</v>
      </c>
      <c r="U1544">
        <f t="shared" si="180"/>
        <v>2012</v>
      </c>
    </row>
    <row r="1545" spans="1:22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 t="s">
        <v>8327</v>
      </c>
      <c r="P1545" t="s">
        <v>8331</v>
      </c>
      <c r="Q1545">
        <f t="shared" si="187"/>
        <v>121</v>
      </c>
      <c r="R1545">
        <f t="shared" si="188"/>
        <v>79.53</v>
      </c>
      <c r="S1545" s="15">
        <f t="shared" si="189"/>
        <v>42094.236481481479</v>
      </c>
      <c r="T1545" s="15">
        <f t="shared" si="190"/>
        <v>42115.236481481479</v>
      </c>
      <c r="U1545">
        <f t="shared" si="180"/>
        <v>2015</v>
      </c>
    </row>
    <row r="1546" spans="1:22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 t="s">
        <v>8308</v>
      </c>
      <c r="P1546" t="s">
        <v>8310</v>
      </c>
      <c r="Q1546">
        <f t="shared" si="187"/>
        <v>101</v>
      </c>
      <c r="R1546">
        <f t="shared" si="188"/>
        <v>143.66999999999999</v>
      </c>
      <c r="S1546" s="15">
        <f t="shared" si="189"/>
        <v>42209.593692129631</v>
      </c>
      <c r="T1546" s="15">
        <f t="shared" si="190"/>
        <v>42239.593692129631</v>
      </c>
      <c r="U1546">
        <f t="shared" ref="U1546:U1549" si="192">YEAR(S1546)</f>
        <v>2015</v>
      </c>
    </row>
    <row r="1547" spans="1:22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 t="s">
        <v>8323</v>
      </c>
      <c r="P1547" t="s">
        <v>8326</v>
      </c>
      <c r="Q1547">
        <f t="shared" si="187"/>
        <v>101</v>
      </c>
      <c r="R1547">
        <f t="shared" si="188"/>
        <v>88.74</v>
      </c>
      <c r="S1547" s="15">
        <f t="shared" si="189"/>
        <v>42754.693842592591</v>
      </c>
      <c r="T1547" s="15">
        <f t="shared" si="190"/>
        <v>42782.958333333328</v>
      </c>
      <c r="U1547">
        <f t="shared" si="192"/>
        <v>2017</v>
      </c>
      <c r="V1547">
        <f>_xlfn.DAYS(T1547,S1547)</f>
        <v>28</v>
      </c>
    </row>
    <row r="1548" spans="1:22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 t="s">
        <v>8321</v>
      </c>
      <c r="P1548" t="s">
        <v>8322</v>
      </c>
      <c r="Q1548">
        <f t="shared" si="187"/>
        <v>108</v>
      </c>
      <c r="R1548">
        <f t="shared" si="188"/>
        <v>86.16</v>
      </c>
      <c r="S1548" s="15">
        <f t="shared" si="189"/>
        <v>40638.162465277775</v>
      </c>
      <c r="T1548" s="15">
        <f t="shared" si="190"/>
        <v>40672.249305555553</v>
      </c>
      <c r="U1548">
        <f t="shared" si="192"/>
        <v>2011</v>
      </c>
    </row>
    <row r="1549" spans="1:22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 t="s">
        <v>8321</v>
      </c>
      <c r="P1549" t="s">
        <v>8332</v>
      </c>
      <c r="Q1549">
        <f t="shared" si="187"/>
        <v>101</v>
      </c>
      <c r="R1549">
        <f t="shared" si="188"/>
        <v>158.68</v>
      </c>
      <c r="S1549" s="15">
        <f t="shared" si="189"/>
        <v>41780.068043981482</v>
      </c>
      <c r="T1549" s="15">
        <f t="shared" si="190"/>
        <v>41815.068043981482</v>
      </c>
      <c r="U1549">
        <f t="shared" si="192"/>
        <v>2014</v>
      </c>
    </row>
    <row r="1550" spans="1:22" ht="48" hidden="1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 t="s">
        <v>8323</v>
      </c>
      <c r="P1550" t="s">
        <v>8335</v>
      </c>
      <c r="Q1550">
        <f t="shared" si="187"/>
        <v>151</v>
      </c>
      <c r="R1550">
        <f t="shared" si="188"/>
        <v>100.5</v>
      </c>
      <c r="S1550" s="15">
        <f t="shared" si="189"/>
        <v>42548.63853009259</v>
      </c>
      <c r="T1550" s="15">
        <f t="shared" si="190"/>
        <v>42584.418749999997</v>
      </c>
      <c r="U1550">
        <f>YEAR(S1550)</f>
        <v>2016</v>
      </c>
    </row>
    <row r="1551" spans="1:22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 t="s">
        <v>8308</v>
      </c>
      <c r="P1551" t="s">
        <v>8310</v>
      </c>
      <c r="Q1551">
        <f t="shared" si="187"/>
        <v>100</v>
      </c>
      <c r="R1551">
        <f t="shared" si="188"/>
        <v>107.64</v>
      </c>
      <c r="S1551" s="15">
        <f t="shared" si="189"/>
        <v>42675.690393518518</v>
      </c>
      <c r="T1551" s="15">
        <f t="shared" si="190"/>
        <v>42705.732060185182</v>
      </c>
      <c r="U1551">
        <f t="shared" ref="U1551:U1614" si="193">YEAR(S1551)</f>
        <v>2016</v>
      </c>
    </row>
    <row r="1552" spans="1:22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 t="s">
        <v>8311</v>
      </c>
      <c r="P1552" t="s">
        <v>8333</v>
      </c>
      <c r="Q1552">
        <f t="shared" si="187"/>
        <v>120</v>
      </c>
      <c r="R1552">
        <f t="shared" si="188"/>
        <v>17.82</v>
      </c>
      <c r="S1552" s="15">
        <f t="shared" si="189"/>
        <v>41598.420046296298</v>
      </c>
      <c r="T1552" s="15">
        <f t="shared" si="190"/>
        <v>41628.420046296298</v>
      </c>
      <c r="U1552">
        <f t="shared" si="193"/>
        <v>2013</v>
      </c>
    </row>
    <row r="1553" spans="1:22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 t="s">
        <v>8327</v>
      </c>
      <c r="P1553" t="s">
        <v>8328</v>
      </c>
      <c r="Q1553">
        <f t="shared" si="187"/>
        <v>120</v>
      </c>
      <c r="R1553">
        <f t="shared" si="188"/>
        <v>48.55</v>
      </c>
      <c r="S1553" s="15">
        <f t="shared" si="189"/>
        <v>41453.076319444444</v>
      </c>
      <c r="T1553" s="15">
        <f t="shared" si="190"/>
        <v>41488.076319444444</v>
      </c>
      <c r="U1553">
        <f t="shared" si="193"/>
        <v>2013</v>
      </c>
    </row>
    <row r="1554" spans="1:22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 t="s">
        <v>8323</v>
      </c>
      <c r="P1554" t="s">
        <v>8326</v>
      </c>
      <c r="Q1554">
        <f t="shared" si="187"/>
        <v>153</v>
      </c>
      <c r="R1554">
        <f t="shared" si="188"/>
        <v>143.1</v>
      </c>
      <c r="S1554" s="15">
        <f t="shared" si="189"/>
        <v>42429.991724537031</v>
      </c>
      <c r="T1554" s="15">
        <f t="shared" si="190"/>
        <v>42459.950057870374</v>
      </c>
      <c r="U1554">
        <f t="shared" si="193"/>
        <v>2016</v>
      </c>
      <c r="V1554">
        <f>_xlfn.DAYS(T1554,S1554)</f>
        <v>30</v>
      </c>
    </row>
    <row r="1555" spans="1:22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 t="s">
        <v>8327</v>
      </c>
      <c r="P1555" t="s">
        <v>8341</v>
      </c>
      <c r="Q1555">
        <f t="shared" si="187"/>
        <v>100</v>
      </c>
      <c r="R1555">
        <f t="shared" si="188"/>
        <v>143</v>
      </c>
      <c r="S1555" s="15">
        <f t="shared" si="189"/>
        <v>42039.951087962967</v>
      </c>
      <c r="T1555" s="15">
        <f t="shared" si="190"/>
        <v>42069.951087962967</v>
      </c>
      <c r="U1555">
        <f t="shared" si="193"/>
        <v>2015</v>
      </c>
    </row>
    <row r="1556" spans="1:22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 t="s">
        <v>8327</v>
      </c>
      <c r="P1556" t="s">
        <v>8331</v>
      </c>
      <c r="Q1556">
        <f t="shared" si="187"/>
        <v>100</v>
      </c>
      <c r="R1556">
        <f t="shared" si="188"/>
        <v>75.05</v>
      </c>
      <c r="S1556" s="15">
        <f t="shared" si="189"/>
        <v>41626.916284722225</v>
      </c>
      <c r="T1556" s="15">
        <f t="shared" si="190"/>
        <v>41647.088888888888</v>
      </c>
      <c r="U1556">
        <f t="shared" si="193"/>
        <v>2013</v>
      </c>
    </row>
    <row r="1557" spans="1:22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 t="s">
        <v>8323</v>
      </c>
      <c r="P1557" t="s">
        <v>8326</v>
      </c>
      <c r="Q1557">
        <f t="shared" si="187"/>
        <v>18</v>
      </c>
      <c r="R1557">
        <f t="shared" si="188"/>
        <v>32.979999999999997</v>
      </c>
      <c r="S1557" s="15">
        <f t="shared" si="189"/>
        <v>42436.509108796294</v>
      </c>
      <c r="T1557" s="15">
        <f t="shared" si="190"/>
        <v>42471.467442129629</v>
      </c>
      <c r="U1557">
        <f t="shared" si="193"/>
        <v>2016</v>
      </c>
      <c r="V1557">
        <f>_xlfn.DAYS(T1557,S1557)</f>
        <v>35</v>
      </c>
    </row>
    <row r="1558" spans="1:22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 t="s">
        <v>8321</v>
      </c>
      <c r="P1558" t="s">
        <v>8325</v>
      </c>
      <c r="Q1558">
        <f t="shared" si="187"/>
        <v>60</v>
      </c>
      <c r="R1558">
        <f t="shared" si="188"/>
        <v>3000</v>
      </c>
      <c r="S1558" s="15">
        <f t="shared" si="189"/>
        <v>42721.075949074075</v>
      </c>
      <c r="T1558" s="15">
        <f t="shared" si="190"/>
        <v>42751.075949074075</v>
      </c>
      <c r="U1558">
        <f t="shared" si="193"/>
        <v>2016</v>
      </c>
    </row>
    <row r="1559" spans="1:22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 t="s">
        <v>8327</v>
      </c>
      <c r="P1559" t="s">
        <v>8331</v>
      </c>
      <c r="Q1559">
        <f t="shared" si="187"/>
        <v>100</v>
      </c>
      <c r="R1559">
        <f t="shared" si="188"/>
        <v>136.36000000000001</v>
      </c>
      <c r="S1559" s="15">
        <f t="shared" si="189"/>
        <v>41864.76866898148</v>
      </c>
      <c r="T1559" s="15">
        <f t="shared" si="190"/>
        <v>41894.76866898148</v>
      </c>
      <c r="U1559">
        <f t="shared" si="193"/>
        <v>2014</v>
      </c>
    </row>
    <row r="1560" spans="1:22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 t="s">
        <v>8327</v>
      </c>
      <c r="P1560" t="s">
        <v>8328</v>
      </c>
      <c r="Q1560">
        <f t="shared" si="187"/>
        <v>100</v>
      </c>
      <c r="R1560">
        <f t="shared" si="188"/>
        <v>78.95</v>
      </c>
      <c r="S1560" s="15">
        <f t="shared" si="189"/>
        <v>40818.58489583333</v>
      </c>
      <c r="T1560" s="15">
        <f t="shared" si="190"/>
        <v>40878.626562500001</v>
      </c>
      <c r="U1560">
        <f t="shared" si="193"/>
        <v>2011</v>
      </c>
    </row>
    <row r="1561" spans="1:22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 t="s">
        <v>8323</v>
      </c>
      <c r="P1561" t="s">
        <v>8326</v>
      </c>
      <c r="Q1561">
        <f t="shared" si="187"/>
        <v>100</v>
      </c>
      <c r="R1561">
        <f t="shared" si="188"/>
        <v>272.73</v>
      </c>
      <c r="S1561" s="15">
        <f t="shared" si="189"/>
        <v>41758.839675925927</v>
      </c>
      <c r="T1561" s="15">
        <f t="shared" si="190"/>
        <v>41771.165972222225</v>
      </c>
      <c r="U1561">
        <f t="shared" si="193"/>
        <v>2014</v>
      </c>
      <c r="V1561">
        <f t="shared" ref="V1561:V1564" si="194">_xlfn.DAYS(T1561,S1561)</f>
        <v>13</v>
      </c>
    </row>
    <row r="1562" spans="1:22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 t="s">
        <v>8323</v>
      </c>
      <c r="P1562" t="s">
        <v>8326</v>
      </c>
      <c r="Q1562">
        <f t="shared" si="187"/>
        <v>100</v>
      </c>
      <c r="R1562">
        <f t="shared" si="188"/>
        <v>176.47</v>
      </c>
      <c r="S1562" s="15">
        <f t="shared" si="189"/>
        <v>41765.610798611109</v>
      </c>
      <c r="T1562" s="15">
        <f t="shared" si="190"/>
        <v>41777.610798611109</v>
      </c>
      <c r="U1562">
        <f t="shared" si="193"/>
        <v>2014</v>
      </c>
      <c r="V1562">
        <f t="shared" si="194"/>
        <v>12</v>
      </c>
    </row>
    <row r="1563" spans="1:22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 t="s">
        <v>8323</v>
      </c>
      <c r="P1563" t="s">
        <v>8326</v>
      </c>
      <c r="Q1563">
        <f t="shared" si="187"/>
        <v>100</v>
      </c>
      <c r="R1563">
        <f t="shared" si="188"/>
        <v>115.38</v>
      </c>
      <c r="S1563" s="15">
        <f t="shared" si="189"/>
        <v>41879.959050925929</v>
      </c>
      <c r="T1563" s="15">
        <f t="shared" si="190"/>
        <v>41909.959050925929</v>
      </c>
      <c r="U1563">
        <f t="shared" si="193"/>
        <v>2014</v>
      </c>
      <c r="V1563">
        <f t="shared" si="194"/>
        <v>30</v>
      </c>
    </row>
    <row r="1564" spans="1:22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 t="s">
        <v>8323</v>
      </c>
      <c r="P1564" t="s">
        <v>8326</v>
      </c>
      <c r="Q1564">
        <f t="shared" si="187"/>
        <v>120</v>
      </c>
      <c r="R1564">
        <f t="shared" si="188"/>
        <v>88.24</v>
      </c>
      <c r="S1564" s="15">
        <f t="shared" si="189"/>
        <v>41828.736921296295</v>
      </c>
      <c r="T1564" s="15">
        <f t="shared" si="190"/>
        <v>41846.291666666664</v>
      </c>
      <c r="U1564">
        <f t="shared" si="193"/>
        <v>2014</v>
      </c>
      <c r="V1564">
        <f t="shared" si="194"/>
        <v>18</v>
      </c>
    </row>
    <row r="1565" spans="1:22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 t="s">
        <v>8323</v>
      </c>
      <c r="P1565" t="s">
        <v>8335</v>
      </c>
      <c r="Q1565">
        <f t="shared" si="187"/>
        <v>120</v>
      </c>
      <c r="R1565">
        <f t="shared" si="188"/>
        <v>111.11</v>
      </c>
      <c r="S1565" s="15">
        <f t="shared" si="189"/>
        <v>41808.881215277775</v>
      </c>
      <c r="T1565" s="15">
        <f t="shared" si="190"/>
        <v>41846.207638888889</v>
      </c>
      <c r="U1565">
        <f t="shared" si="193"/>
        <v>2014</v>
      </c>
    </row>
    <row r="1566" spans="1:22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 t="s">
        <v>8323</v>
      </c>
      <c r="P1566" t="s">
        <v>8335</v>
      </c>
      <c r="Q1566">
        <f t="shared" si="187"/>
        <v>120</v>
      </c>
      <c r="R1566">
        <f t="shared" si="188"/>
        <v>100</v>
      </c>
      <c r="S1566" s="15">
        <f t="shared" si="189"/>
        <v>42166.219733796301</v>
      </c>
      <c r="T1566" s="15">
        <f t="shared" si="190"/>
        <v>42198.837499999994</v>
      </c>
      <c r="U1566">
        <f t="shared" si="193"/>
        <v>2015</v>
      </c>
    </row>
    <row r="1567" spans="1:22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 t="s">
        <v>8321</v>
      </c>
      <c r="P1567" t="s">
        <v>8339</v>
      </c>
      <c r="Q1567">
        <f t="shared" si="187"/>
        <v>5</v>
      </c>
      <c r="R1567">
        <f t="shared" si="188"/>
        <v>136.09</v>
      </c>
      <c r="S1567" s="15">
        <f t="shared" si="189"/>
        <v>40858.762141203704</v>
      </c>
      <c r="T1567" s="15">
        <f t="shared" si="190"/>
        <v>40900.762141203704</v>
      </c>
      <c r="U1567">
        <f t="shared" si="193"/>
        <v>2011</v>
      </c>
    </row>
    <row r="1568" spans="1:22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 t="s">
        <v>8323</v>
      </c>
      <c r="P1568" t="s">
        <v>8326</v>
      </c>
      <c r="Q1568">
        <f t="shared" si="187"/>
        <v>37</v>
      </c>
      <c r="R1568">
        <f t="shared" si="188"/>
        <v>83.14</v>
      </c>
      <c r="S1568" s="15">
        <f t="shared" si="189"/>
        <v>41939.8122337963</v>
      </c>
      <c r="T1568" s="15">
        <f t="shared" si="190"/>
        <v>41969.853900462964</v>
      </c>
      <c r="U1568">
        <f t="shared" si="193"/>
        <v>2014</v>
      </c>
      <c r="V1568">
        <f>_xlfn.DAYS(T1568,S1568)</f>
        <v>30</v>
      </c>
    </row>
    <row r="1569" spans="1:22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 t="s">
        <v>8316</v>
      </c>
      <c r="P1569" t="s">
        <v>8317</v>
      </c>
      <c r="Q1569">
        <f t="shared" si="187"/>
        <v>120</v>
      </c>
      <c r="R1569">
        <f t="shared" si="188"/>
        <v>30.2</v>
      </c>
      <c r="S1569" s="15">
        <f t="shared" si="189"/>
        <v>41663.500659722224</v>
      </c>
      <c r="T1569" s="15">
        <f t="shared" si="190"/>
        <v>41693.500659722224</v>
      </c>
      <c r="U1569">
        <f t="shared" si="193"/>
        <v>2014</v>
      </c>
    </row>
    <row r="1570" spans="1:22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 t="s">
        <v>8316</v>
      </c>
      <c r="P1570" t="s">
        <v>8334</v>
      </c>
      <c r="Q1570">
        <f t="shared" si="187"/>
        <v>5</v>
      </c>
      <c r="R1570">
        <f t="shared" si="188"/>
        <v>80.3</v>
      </c>
      <c r="S1570" s="15">
        <f t="shared" si="189"/>
        <v>41771.40996527778</v>
      </c>
      <c r="T1570" s="15">
        <f t="shared" si="190"/>
        <v>41801.40996527778</v>
      </c>
      <c r="U1570">
        <f t="shared" si="193"/>
        <v>2014</v>
      </c>
    </row>
    <row r="1571" spans="1:22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 t="s">
        <v>8308</v>
      </c>
      <c r="P1571" t="s">
        <v>8318</v>
      </c>
      <c r="Q1571">
        <f t="shared" si="187"/>
        <v>59</v>
      </c>
      <c r="R1571">
        <f t="shared" si="188"/>
        <v>70.599999999999994</v>
      </c>
      <c r="S1571" s="15">
        <f t="shared" si="189"/>
        <v>42129.226388888885</v>
      </c>
      <c r="T1571" s="15">
        <f t="shared" si="190"/>
        <v>42159.226388888885</v>
      </c>
      <c r="U1571">
        <f t="shared" si="193"/>
        <v>2015</v>
      </c>
    </row>
    <row r="1572" spans="1:22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 t="s">
        <v>8308</v>
      </c>
      <c r="P1572" t="s">
        <v>8310</v>
      </c>
      <c r="Q1572">
        <f t="shared" si="187"/>
        <v>30</v>
      </c>
      <c r="R1572">
        <f t="shared" si="188"/>
        <v>134.55000000000001</v>
      </c>
      <c r="S1572" s="15">
        <f t="shared" si="189"/>
        <v>42325.684189814812</v>
      </c>
      <c r="T1572" s="15">
        <f t="shared" si="190"/>
        <v>42355.249305555553</v>
      </c>
      <c r="U1572">
        <f t="shared" si="193"/>
        <v>2015</v>
      </c>
    </row>
    <row r="1573" spans="1:22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 t="s">
        <v>8323</v>
      </c>
      <c r="P1573" t="s">
        <v>8326</v>
      </c>
      <c r="Q1573">
        <f t="shared" si="187"/>
        <v>102</v>
      </c>
      <c r="R1573">
        <f t="shared" si="188"/>
        <v>44.76</v>
      </c>
      <c r="S1573" s="15">
        <f t="shared" si="189"/>
        <v>42193.723912037036</v>
      </c>
      <c r="T1573" s="15">
        <f t="shared" si="190"/>
        <v>42223.723912037036</v>
      </c>
      <c r="U1573">
        <f t="shared" si="193"/>
        <v>2015</v>
      </c>
      <c r="V1573">
        <f t="shared" ref="V1573:V1574" si="195">_xlfn.DAYS(T1573,S1573)</f>
        <v>30</v>
      </c>
    </row>
    <row r="1574" spans="1:22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 t="s">
        <v>8323</v>
      </c>
      <c r="P1574" t="s">
        <v>8326</v>
      </c>
      <c r="Q1574">
        <f t="shared" si="187"/>
        <v>118</v>
      </c>
      <c r="R1574">
        <f t="shared" si="188"/>
        <v>39.81</v>
      </c>
      <c r="S1574" s="15">
        <f t="shared" si="189"/>
        <v>41815.569212962961</v>
      </c>
      <c r="T1574" s="15">
        <f t="shared" si="190"/>
        <v>41829.569212962961</v>
      </c>
      <c r="U1574">
        <f t="shared" si="193"/>
        <v>2014</v>
      </c>
      <c r="V1574">
        <f t="shared" si="195"/>
        <v>14</v>
      </c>
    </row>
    <row r="1575" spans="1:22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 t="s">
        <v>8313</v>
      </c>
      <c r="P1575" t="s">
        <v>8314</v>
      </c>
      <c r="Q1575">
        <f t="shared" si="187"/>
        <v>109</v>
      </c>
      <c r="R1575">
        <f t="shared" si="188"/>
        <v>89.24</v>
      </c>
      <c r="S1575" s="15">
        <f t="shared" si="189"/>
        <v>42419.603703703702</v>
      </c>
      <c r="T1575" s="15">
        <f t="shared" si="190"/>
        <v>42449.562037037031</v>
      </c>
      <c r="U1575">
        <f t="shared" si="193"/>
        <v>2016</v>
      </c>
    </row>
    <row r="1576" spans="1:22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 t="s">
        <v>8323</v>
      </c>
      <c r="P1576" t="s">
        <v>8326</v>
      </c>
      <c r="Q1576">
        <f t="shared" si="187"/>
        <v>117</v>
      </c>
      <c r="R1576">
        <f t="shared" si="188"/>
        <v>57.55</v>
      </c>
      <c r="S1576" s="15">
        <f t="shared" si="189"/>
        <v>41781.666770833333</v>
      </c>
      <c r="T1576" s="15">
        <f t="shared" si="190"/>
        <v>41811.666770833333</v>
      </c>
      <c r="U1576">
        <f t="shared" si="193"/>
        <v>2014</v>
      </c>
      <c r="V1576">
        <f>_xlfn.DAYS(T1576,S1576)</f>
        <v>30</v>
      </c>
    </row>
    <row r="1577" spans="1:22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 t="s">
        <v>8327</v>
      </c>
      <c r="P1577" t="s">
        <v>8331</v>
      </c>
      <c r="Q1577">
        <f t="shared" si="187"/>
        <v>147</v>
      </c>
      <c r="R1577">
        <f t="shared" si="188"/>
        <v>91.63</v>
      </c>
      <c r="S1577" s="15">
        <f t="shared" si="189"/>
        <v>41933.838171296295</v>
      </c>
      <c r="T1577" s="15">
        <f t="shared" si="190"/>
        <v>41978.879837962959</v>
      </c>
      <c r="U1577">
        <f t="shared" si="193"/>
        <v>2014</v>
      </c>
    </row>
    <row r="1578" spans="1:22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 t="s">
        <v>8327</v>
      </c>
      <c r="P1578" t="s">
        <v>8328</v>
      </c>
      <c r="Q1578">
        <f t="shared" si="187"/>
        <v>195</v>
      </c>
      <c r="R1578">
        <f t="shared" si="188"/>
        <v>27.39</v>
      </c>
      <c r="S1578" s="15">
        <f t="shared" si="189"/>
        <v>40456.954351851848</v>
      </c>
      <c r="T1578" s="15">
        <f t="shared" si="190"/>
        <v>40484.018055555556</v>
      </c>
      <c r="U1578">
        <f t="shared" si="193"/>
        <v>2010</v>
      </c>
    </row>
    <row r="1579" spans="1:22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 t="s">
        <v>8323</v>
      </c>
      <c r="P1579" t="s">
        <v>8326</v>
      </c>
      <c r="Q1579">
        <f t="shared" si="187"/>
        <v>107</v>
      </c>
      <c r="R1579">
        <f t="shared" si="188"/>
        <v>63.7</v>
      </c>
      <c r="S1579" s="15">
        <f t="shared" si="189"/>
        <v>42448.821585648147</v>
      </c>
      <c r="T1579" s="15">
        <f t="shared" si="190"/>
        <v>42466.895833333328</v>
      </c>
      <c r="U1579">
        <f t="shared" si="193"/>
        <v>2016</v>
      </c>
      <c r="V1579">
        <f>_xlfn.DAYS(T1579,S1579)</f>
        <v>18</v>
      </c>
    </row>
    <row r="1580" spans="1:22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 t="s">
        <v>8321</v>
      </c>
      <c r="P1580" t="s">
        <v>8322</v>
      </c>
      <c r="Q1580">
        <f t="shared" si="187"/>
        <v>293</v>
      </c>
      <c r="R1580">
        <f t="shared" si="188"/>
        <v>36.61</v>
      </c>
      <c r="S1580" s="15">
        <f t="shared" si="189"/>
        <v>41333.837187500001</v>
      </c>
      <c r="T1580" s="15">
        <f t="shared" si="190"/>
        <v>41353.795520833337</v>
      </c>
      <c r="U1580">
        <f t="shared" si="193"/>
        <v>2013</v>
      </c>
    </row>
    <row r="1581" spans="1:22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 t="s">
        <v>8323</v>
      </c>
      <c r="P1581" t="s">
        <v>8326</v>
      </c>
      <c r="Q1581">
        <f t="shared" si="187"/>
        <v>103</v>
      </c>
      <c r="R1581">
        <f t="shared" si="188"/>
        <v>83.57</v>
      </c>
      <c r="S1581" s="15">
        <f t="shared" si="189"/>
        <v>41792.542986111112</v>
      </c>
      <c r="T1581" s="15">
        <f t="shared" si="190"/>
        <v>41813.75</v>
      </c>
      <c r="U1581">
        <f t="shared" si="193"/>
        <v>2014</v>
      </c>
      <c r="V1581">
        <f t="shared" ref="V1581:V1582" si="196">_xlfn.DAYS(T1581,S1581)</f>
        <v>21</v>
      </c>
    </row>
    <row r="1582" spans="1:22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 t="s">
        <v>8323</v>
      </c>
      <c r="P1582" t="s">
        <v>8326</v>
      </c>
      <c r="Q1582">
        <f t="shared" si="187"/>
        <v>108</v>
      </c>
      <c r="R1582">
        <f t="shared" si="188"/>
        <v>83.51</v>
      </c>
      <c r="S1582" s="15">
        <f t="shared" si="189"/>
        <v>42268.127696759257</v>
      </c>
      <c r="T1582" s="15">
        <f t="shared" si="190"/>
        <v>42288.083333333328</v>
      </c>
      <c r="U1582">
        <f t="shared" si="193"/>
        <v>2015</v>
      </c>
      <c r="V1582">
        <f t="shared" si="196"/>
        <v>20</v>
      </c>
    </row>
    <row r="1583" spans="1:22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 t="s">
        <v>8327</v>
      </c>
      <c r="P1583" t="s">
        <v>8331</v>
      </c>
      <c r="Q1583">
        <f t="shared" si="187"/>
        <v>145</v>
      </c>
      <c r="R1583">
        <f t="shared" si="188"/>
        <v>47.67</v>
      </c>
      <c r="S1583" s="15">
        <f t="shared" si="189"/>
        <v>40895.897974537038</v>
      </c>
      <c r="T1583" s="15">
        <f t="shared" si="190"/>
        <v>40925.897974537038</v>
      </c>
      <c r="U1583">
        <f t="shared" si="193"/>
        <v>2011</v>
      </c>
    </row>
    <row r="1584" spans="1:22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 t="s">
        <v>8308</v>
      </c>
      <c r="P1584" t="s">
        <v>8310</v>
      </c>
      <c r="Q1584">
        <f t="shared" si="187"/>
        <v>2</v>
      </c>
      <c r="R1584">
        <f t="shared" si="188"/>
        <v>160.5</v>
      </c>
      <c r="S1584" s="15">
        <f t="shared" si="189"/>
        <v>42185.058993055558</v>
      </c>
      <c r="T1584" s="15">
        <f t="shared" si="190"/>
        <v>42230.058993055558</v>
      </c>
      <c r="U1584">
        <f t="shared" si="193"/>
        <v>2015</v>
      </c>
    </row>
    <row r="1585" spans="1:22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 t="s">
        <v>8308</v>
      </c>
      <c r="P1585" t="s">
        <v>8309</v>
      </c>
      <c r="Q1585">
        <f t="shared" si="187"/>
        <v>192</v>
      </c>
      <c r="R1585">
        <f t="shared" si="188"/>
        <v>23.65</v>
      </c>
      <c r="S1585" s="15">
        <f t="shared" si="189"/>
        <v>41737.097499999996</v>
      </c>
      <c r="T1585" s="15">
        <f t="shared" si="190"/>
        <v>41773.961111111108</v>
      </c>
      <c r="U1585">
        <f t="shared" si="193"/>
        <v>2014</v>
      </c>
    </row>
    <row r="1586" spans="1:22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 t="s">
        <v>8327</v>
      </c>
      <c r="P1586" t="s">
        <v>8338</v>
      </c>
      <c r="Q1586">
        <f t="shared" si="187"/>
        <v>125</v>
      </c>
      <c r="R1586">
        <f t="shared" si="188"/>
        <v>32.01</v>
      </c>
      <c r="S1586" s="15">
        <f t="shared" si="189"/>
        <v>40592.704652777778</v>
      </c>
      <c r="T1586" s="15">
        <f t="shared" si="190"/>
        <v>40622.662986111114</v>
      </c>
      <c r="U1586">
        <f t="shared" si="193"/>
        <v>2011</v>
      </c>
    </row>
    <row r="1587" spans="1:22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 t="s">
        <v>8323</v>
      </c>
      <c r="P1587" t="s">
        <v>8326</v>
      </c>
      <c r="Q1587">
        <f t="shared" si="187"/>
        <v>339</v>
      </c>
      <c r="R1587">
        <f t="shared" si="188"/>
        <v>62.59</v>
      </c>
      <c r="S1587" s="15">
        <f t="shared" si="189"/>
        <v>42462.140868055561</v>
      </c>
      <c r="T1587" s="15">
        <f t="shared" si="190"/>
        <v>42489.875</v>
      </c>
      <c r="U1587">
        <f t="shared" si="193"/>
        <v>2016</v>
      </c>
      <c r="V1587">
        <f t="shared" ref="V1587:V1588" si="197">_xlfn.DAYS(T1587,S1587)</f>
        <v>27</v>
      </c>
    </row>
    <row r="1588" spans="1:22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 t="s">
        <v>8323</v>
      </c>
      <c r="P1588" t="s">
        <v>8326</v>
      </c>
      <c r="Q1588">
        <f t="shared" si="187"/>
        <v>128</v>
      </c>
      <c r="R1588">
        <f t="shared" si="188"/>
        <v>57.52</v>
      </c>
      <c r="S1588" s="15">
        <f t="shared" si="189"/>
        <v>42590.472685185188</v>
      </c>
      <c r="T1588" s="15">
        <f t="shared" si="190"/>
        <v>42620.472685185188</v>
      </c>
      <c r="U1588">
        <f t="shared" si="193"/>
        <v>2016</v>
      </c>
      <c r="V1588">
        <f t="shared" si="197"/>
        <v>30</v>
      </c>
    </row>
    <row r="1589" spans="1:22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 t="s">
        <v>8319</v>
      </c>
      <c r="P1589" t="s">
        <v>8345</v>
      </c>
      <c r="Q1589">
        <f t="shared" si="187"/>
        <v>19</v>
      </c>
      <c r="R1589">
        <f t="shared" si="188"/>
        <v>358.88</v>
      </c>
      <c r="S1589" s="15">
        <f t="shared" si="189"/>
        <v>42150.485439814816</v>
      </c>
      <c r="T1589" s="15">
        <f t="shared" si="190"/>
        <v>42181.166666666672</v>
      </c>
      <c r="U1589">
        <f t="shared" si="193"/>
        <v>2015</v>
      </c>
    </row>
    <row r="1590" spans="1:22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 t="s">
        <v>8323</v>
      </c>
      <c r="P1590" t="s">
        <v>8326</v>
      </c>
      <c r="Q1590">
        <f t="shared" si="187"/>
        <v>287</v>
      </c>
      <c r="R1590">
        <f t="shared" si="188"/>
        <v>58.57</v>
      </c>
      <c r="S1590" s="15">
        <f t="shared" si="189"/>
        <v>42451.095856481479</v>
      </c>
      <c r="T1590" s="15">
        <f t="shared" si="190"/>
        <v>42465.095856481479</v>
      </c>
      <c r="U1590">
        <f t="shared" si="193"/>
        <v>2016</v>
      </c>
      <c r="V1590">
        <f t="shared" ref="V1590:V1591" si="198">_xlfn.DAYS(T1590,S1590)</f>
        <v>14</v>
      </c>
    </row>
    <row r="1591" spans="1:22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 t="s">
        <v>8323</v>
      </c>
      <c r="P1591" t="s">
        <v>8326</v>
      </c>
      <c r="Q1591">
        <f t="shared" si="187"/>
        <v>115</v>
      </c>
      <c r="R1591">
        <f t="shared" si="188"/>
        <v>30.19</v>
      </c>
      <c r="S1591" s="15">
        <f t="shared" si="189"/>
        <v>41938.709421296298</v>
      </c>
      <c r="T1591" s="15">
        <f t="shared" si="190"/>
        <v>41966.916666666672</v>
      </c>
      <c r="U1591">
        <f t="shared" si="193"/>
        <v>2014</v>
      </c>
      <c r="V1591">
        <f t="shared" si="198"/>
        <v>28</v>
      </c>
    </row>
    <row r="1592" spans="1:22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 t="s">
        <v>8323</v>
      </c>
      <c r="P1592" t="s">
        <v>8335</v>
      </c>
      <c r="Q1592">
        <f t="shared" si="187"/>
        <v>143</v>
      </c>
      <c r="R1592">
        <f t="shared" si="188"/>
        <v>48.54</v>
      </c>
      <c r="S1592" s="15">
        <f t="shared" si="189"/>
        <v>41887.111354166671</v>
      </c>
      <c r="T1592" s="15">
        <f t="shared" si="190"/>
        <v>41909.166666666664</v>
      </c>
      <c r="U1592">
        <f t="shared" si="193"/>
        <v>2014</v>
      </c>
    </row>
    <row r="1593" spans="1:22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 t="s">
        <v>8323</v>
      </c>
      <c r="P1593" t="s">
        <v>8326</v>
      </c>
      <c r="Q1593">
        <f t="shared" si="187"/>
        <v>110</v>
      </c>
      <c r="R1593">
        <f t="shared" si="188"/>
        <v>77.22</v>
      </c>
      <c r="S1593" s="15">
        <f t="shared" si="189"/>
        <v>41898.168125000004</v>
      </c>
      <c r="T1593" s="15">
        <f t="shared" si="190"/>
        <v>41913.165972222225</v>
      </c>
      <c r="U1593">
        <f t="shared" si="193"/>
        <v>2014</v>
      </c>
      <c r="V1593">
        <f t="shared" ref="V1593:V1594" si="199">_xlfn.DAYS(T1593,S1593)</f>
        <v>15</v>
      </c>
    </row>
    <row r="1594" spans="1:22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 t="s">
        <v>8323</v>
      </c>
      <c r="P1594" t="s">
        <v>8326</v>
      </c>
      <c r="Q1594">
        <f t="shared" si="187"/>
        <v>114</v>
      </c>
      <c r="R1594">
        <f t="shared" si="188"/>
        <v>64.91</v>
      </c>
      <c r="S1594" s="15">
        <f t="shared" si="189"/>
        <v>42506.760405092587</v>
      </c>
      <c r="T1594" s="15">
        <f t="shared" si="190"/>
        <v>42536.760405092587</v>
      </c>
      <c r="U1594">
        <f t="shared" si="193"/>
        <v>2016</v>
      </c>
      <c r="V1594">
        <f t="shared" si="199"/>
        <v>30</v>
      </c>
    </row>
    <row r="1595" spans="1:22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 t="s">
        <v>8308</v>
      </c>
      <c r="P1595" t="s">
        <v>8310</v>
      </c>
      <c r="Q1595">
        <f t="shared" si="187"/>
        <v>3</v>
      </c>
      <c r="R1595">
        <f t="shared" si="188"/>
        <v>74.790000000000006</v>
      </c>
      <c r="S1595" s="15">
        <f t="shared" si="189"/>
        <v>42422.107129629629</v>
      </c>
      <c r="T1595" s="15">
        <f t="shared" si="190"/>
        <v>42467.065462962957</v>
      </c>
      <c r="U1595">
        <f t="shared" si="193"/>
        <v>2016</v>
      </c>
    </row>
    <row r="1596" spans="1:22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 t="s">
        <v>8327</v>
      </c>
      <c r="P1596" t="s">
        <v>8331</v>
      </c>
      <c r="Q1596">
        <f t="shared" si="187"/>
        <v>189</v>
      </c>
      <c r="R1596">
        <f t="shared" si="188"/>
        <v>43.06</v>
      </c>
      <c r="S1596" s="15">
        <f t="shared" si="189"/>
        <v>42424.161898148144</v>
      </c>
      <c r="T1596" s="15">
        <f t="shared" si="190"/>
        <v>42454.12023148148</v>
      </c>
      <c r="U1596">
        <f t="shared" si="193"/>
        <v>2016</v>
      </c>
    </row>
    <row r="1597" spans="1:22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 t="s">
        <v>8327</v>
      </c>
      <c r="P1597" t="s">
        <v>8331</v>
      </c>
      <c r="Q1597">
        <f t="shared" si="187"/>
        <v>114</v>
      </c>
      <c r="R1597">
        <f t="shared" si="188"/>
        <v>27.32</v>
      </c>
      <c r="S1597" s="15">
        <f t="shared" si="189"/>
        <v>42401.154930555553</v>
      </c>
      <c r="T1597" s="15">
        <f t="shared" si="190"/>
        <v>42432.154930555553</v>
      </c>
      <c r="U1597">
        <f t="shared" si="193"/>
        <v>2016</v>
      </c>
    </row>
    <row r="1598" spans="1:22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 t="s">
        <v>8308</v>
      </c>
      <c r="P1598" t="s">
        <v>8340</v>
      </c>
      <c r="Q1598">
        <f t="shared" si="187"/>
        <v>11</v>
      </c>
      <c r="R1598">
        <f t="shared" si="188"/>
        <v>33.76</v>
      </c>
      <c r="S1598" s="15">
        <f t="shared" si="189"/>
        <v>41962.749027777783</v>
      </c>
      <c r="T1598" s="15">
        <f t="shared" si="190"/>
        <v>41992.818055555559</v>
      </c>
      <c r="U1598">
        <f t="shared" si="193"/>
        <v>2014</v>
      </c>
    </row>
    <row r="1599" spans="1:22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 t="s">
        <v>8327</v>
      </c>
      <c r="P1599" t="s">
        <v>8331</v>
      </c>
      <c r="Q1599">
        <f t="shared" si="187"/>
        <v>123</v>
      </c>
      <c r="R1599">
        <f t="shared" si="188"/>
        <v>74.61</v>
      </c>
      <c r="S1599" s="15">
        <f t="shared" si="189"/>
        <v>40665.949976851851</v>
      </c>
      <c r="T1599" s="15">
        <f t="shared" si="190"/>
        <v>40692.041666666664</v>
      </c>
      <c r="U1599">
        <f t="shared" si="193"/>
        <v>2011</v>
      </c>
    </row>
    <row r="1600" spans="1:22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 t="s">
        <v>8321</v>
      </c>
      <c r="P1600" t="s">
        <v>8322</v>
      </c>
      <c r="Q1600">
        <f t="shared" si="187"/>
        <v>142</v>
      </c>
      <c r="R1600">
        <f t="shared" si="188"/>
        <v>65.88</v>
      </c>
      <c r="S1600" s="15">
        <f t="shared" si="189"/>
        <v>42292.539548611108</v>
      </c>
      <c r="T1600" s="15">
        <f t="shared" si="190"/>
        <v>42313.58121527778</v>
      </c>
      <c r="U1600">
        <f t="shared" si="193"/>
        <v>2015</v>
      </c>
    </row>
    <row r="1601" spans="1:22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 t="s">
        <v>8327</v>
      </c>
      <c r="P1601" t="s">
        <v>8338</v>
      </c>
      <c r="Q1601">
        <f t="shared" si="187"/>
        <v>142</v>
      </c>
      <c r="R1601">
        <f t="shared" si="188"/>
        <v>88.47</v>
      </c>
      <c r="S1601" s="15">
        <f t="shared" si="189"/>
        <v>41526.435613425929</v>
      </c>
      <c r="T1601" s="15">
        <f t="shared" si="190"/>
        <v>41556.435613425929</v>
      </c>
      <c r="U1601">
        <f t="shared" si="193"/>
        <v>2013</v>
      </c>
    </row>
    <row r="1602" spans="1:22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 t="s">
        <v>8327</v>
      </c>
      <c r="P1602" t="s">
        <v>8331</v>
      </c>
      <c r="Q1602">
        <f t="shared" si="187"/>
        <v>103</v>
      </c>
      <c r="R1602">
        <f t="shared" si="188"/>
        <v>88.33</v>
      </c>
      <c r="S1602" s="15">
        <f t="shared" si="189"/>
        <v>41442.741249999999</v>
      </c>
      <c r="T1602" s="15">
        <f t="shared" si="190"/>
        <v>41458.207638888889</v>
      </c>
      <c r="U1602">
        <f t="shared" si="193"/>
        <v>2013</v>
      </c>
    </row>
    <row r="1603" spans="1:22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 t="s">
        <v>8323</v>
      </c>
      <c r="P1603" t="s">
        <v>8326</v>
      </c>
      <c r="Q1603">
        <f t="shared" ref="Q1603:Q1666" si="200">ROUND(E1603/D1603*100,0)</f>
        <v>47</v>
      </c>
      <c r="R1603">
        <f t="shared" ref="R1603:R1666" si="201">IFERROR(ROUND(E1603/L1603,2),0)</f>
        <v>166.06</v>
      </c>
      <c r="S1603" s="15">
        <f t="shared" ref="S1603:S1666" si="202">(((J1603/60)/60)/24)+DATE(1970,1,1)</f>
        <v>41804.937083333331</v>
      </c>
      <c r="T1603" s="15">
        <f t="shared" ref="T1603:T1666" si="203">(((I1603/60)/60)/24)+DATE(1970,1,1)</f>
        <v>41821.9375</v>
      </c>
      <c r="U1603">
        <f t="shared" si="193"/>
        <v>2014</v>
      </c>
      <c r="V1603">
        <f t="shared" ref="V1603:V1606" si="204">_xlfn.DAYS(T1603,S1603)</f>
        <v>17</v>
      </c>
    </row>
    <row r="1604" spans="1:22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 t="s">
        <v>8323</v>
      </c>
      <c r="P1604" t="s">
        <v>8326</v>
      </c>
      <c r="Q1604">
        <f t="shared" si="200"/>
        <v>112</v>
      </c>
      <c r="R1604">
        <f t="shared" si="201"/>
        <v>41.24</v>
      </c>
      <c r="S1604" s="15">
        <f t="shared" si="202"/>
        <v>42284.516064814816</v>
      </c>
      <c r="T1604" s="15">
        <f t="shared" si="203"/>
        <v>42307.875</v>
      </c>
      <c r="U1604">
        <f t="shared" si="193"/>
        <v>2015</v>
      </c>
      <c r="V1604">
        <f t="shared" si="204"/>
        <v>23</v>
      </c>
    </row>
    <row r="1605" spans="1:22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 t="s">
        <v>8323</v>
      </c>
      <c r="P1605" t="s">
        <v>8326</v>
      </c>
      <c r="Q1605">
        <f t="shared" si="200"/>
        <v>140</v>
      </c>
      <c r="R1605">
        <f t="shared" si="201"/>
        <v>50.98</v>
      </c>
      <c r="S1605" s="15">
        <f t="shared" si="202"/>
        <v>42016.706678240742</v>
      </c>
      <c r="T1605" s="15">
        <f t="shared" si="203"/>
        <v>42047.249305555553</v>
      </c>
      <c r="U1605">
        <f t="shared" si="193"/>
        <v>2015</v>
      </c>
      <c r="V1605">
        <f t="shared" si="204"/>
        <v>31</v>
      </c>
    </row>
    <row r="1606" spans="1:22" ht="4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 t="s">
        <v>8323</v>
      </c>
      <c r="P1606" t="s">
        <v>8326</v>
      </c>
      <c r="Q1606">
        <f t="shared" si="200"/>
        <v>23</v>
      </c>
      <c r="R1606">
        <f t="shared" si="201"/>
        <v>96.55</v>
      </c>
      <c r="S1606" s="15">
        <f t="shared" si="202"/>
        <v>42192.905694444446</v>
      </c>
      <c r="T1606" s="15">
        <f t="shared" si="203"/>
        <v>42236.711805555555</v>
      </c>
      <c r="U1606">
        <f t="shared" si="193"/>
        <v>2015</v>
      </c>
      <c r="V1606">
        <f t="shared" si="204"/>
        <v>44</v>
      </c>
    </row>
    <row r="1607" spans="1:22" ht="48" hidden="1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 t="s">
        <v>8308</v>
      </c>
      <c r="P1607" t="s">
        <v>8315</v>
      </c>
      <c r="Q1607">
        <f t="shared" si="200"/>
        <v>112</v>
      </c>
      <c r="R1607">
        <f t="shared" si="201"/>
        <v>56</v>
      </c>
      <c r="S1607" s="15">
        <f t="shared" si="202"/>
        <v>42128.628113425926</v>
      </c>
      <c r="T1607" s="15">
        <f t="shared" si="203"/>
        <v>42158.628113425926</v>
      </c>
      <c r="U1607">
        <f t="shared" si="193"/>
        <v>2015</v>
      </c>
    </row>
    <row r="1608" spans="1:22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 t="s">
        <v>8327</v>
      </c>
      <c r="P1608" t="s">
        <v>8338</v>
      </c>
      <c r="Q1608">
        <f t="shared" si="200"/>
        <v>140</v>
      </c>
      <c r="R1608">
        <f t="shared" si="201"/>
        <v>53.75</v>
      </c>
      <c r="S1608" s="15">
        <f t="shared" si="202"/>
        <v>42461.885138888887</v>
      </c>
      <c r="T1608" s="15">
        <f t="shared" si="203"/>
        <v>42521.885138888887</v>
      </c>
      <c r="U1608">
        <f t="shared" si="193"/>
        <v>2016</v>
      </c>
    </row>
    <row r="1609" spans="1:22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 t="s">
        <v>8316</v>
      </c>
      <c r="P1609" t="s">
        <v>8344</v>
      </c>
      <c r="Q1609">
        <f t="shared" si="200"/>
        <v>43</v>
      </c>
      <c r="R1609">
        <f t="shared" si="201"/>
        <v>58.08</v>
      </c>
      <c r="S1609" s="15">
        <f t="shared" si="202"/>
        <v>41733.716435185182</v>
      </c>
      <c r="T1609" s="15">
        <f t="shared" si="203"/>
        <v>41763.716435185182</v>
      </c>
      <c r="U1609">
        <f t="shared" si="193"/>
        <v>2014</v>
      </c>
    </row>
    <row r="1610" spans="1:22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 t="s">
        <v>8323</v>
      </c>
      <c r="P1610" t="s">
        <v>8326</v>
      </c>
      <c r="Q1610">
        <f t="shared" si="200"/>
        <v>110</v>
      </c>
      <c r="R1610">
        <f t="shared" si="201"/>
        <v>81.03</v>
      </c>
      <c r="S1610" s="15">
        <f t="shared" si="202"/>
        <v>41901.282025462962</v>
      </c>
      <c r="T1610" s="15">
        <f t="shared" si="203"/>
        <v>41922.875</v>
      </c>
      <c r="U1610">
        <f t="shared" si="193"/>
        <v>2014</v>
      </c>
      <c r="V1610">
        <f>_xlfn.DAYS(T1610,S1610)</f>
        <v>21</v>
      </c>
    </row>
    <row r="1611" spans="1:22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 t="s">
        <v>8321</v>
      </c>
      <c r="P1611" t="s">
        <v>8332</v>
      </c>
      <c r="Q1611">
        <f t="shared" si="200"/>
        <v>110</v>
      </c>
      <c r="R1611">
        <f t="shared" si="201"/>
        <v>41.68</v>
      </c>
      <c r="S1611" s="15">
        <f t="shared" si="202"/>
        <v>41375.057222222218</v>
      </c>
      <c r="T1611" s="15">
        <f t="shared" si="203"/>
        <v>41405.057222222218</v>
      </c>
      <c r="U1611">
        <f t="shared" si="193"/>
        <v>2013</v>
      </c>
    </row>
    <row r="1612" spans="1:22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 t="s">
        <v>8323</v>
      </c>
      <c r="P1612" t="s">
        <v>8326</v>
      </c>
      <c r="Q1612">
        <f t="shared" si="200"/>
        <v>100</v>
      </c>
      <c r="R1612">
        <f t="shared" si="201"/>
        <v>125</v>
      </c>
      <c r="S1612" s="15">
        <f t="shared" si="202"/>
        <v>42442.623344907406</v>
      </c>
      <c r="T1612" s="15">
        <f t="shared" si="203"/>
        <v>42470.833333333328</v>
      </c>
      <c r="U1612">
        <f t="shared" si="193"/>
        <v>2016</v>
      </c>
      <c r="V1612">
        <f>_xlfn.DAYS(T1612,S1612)</f>
        <v>28</v>
      </c>
    </row>
    <row r="1613" spans="1:22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 t="s">
        <v>8321</v>
      </c>
      <c r="P1613" t="s">
        <v>8339</v>
      </c>
      <c r="Q1613">
        <f t="shared" si="200"/>
        <v>23</v>
      </c>
      <c r="R1613">
        <f t="shared" si="201"/>
        <v>39.229999999999997</v>
      </c>
      <c r="S1613" s="15">
        <f t="shared" si="202"/>
        <v>41218.391446759262</v>
      </c>
      <c r="T1613" s="15">
        <f t="shared" si="203"/>
        <v>41248.391446759262</v>
      </c>
      <c r="U1613">
        <f t="shared" si="193"/>
        <v>2012</v>
      </c>
    </row>
    <row r="1614" spans="1:22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 t="s">
        <v>8323</v>
      </c>
      <c r="P1614" t="s">
        <v>8326</v>
      </c>
      <c r="Q1614">
        <f t="shared" si="200"/>
        <v>110</v>
      </c>
      <c r="R1614">
        <f t="shared" si="201"/>
        <v>61.02</v>
      </c>
      <c r="S1614" s="15">
        <f t="shared" si="202"/>
        <v>42264.29178240741</v>
      </c>
      <c r="T1614" s="15">
        <f t="shared" si="203"/>
        <v>42294.29178240741</v>
      </c>
      <c r="U1614">
        <f t="shared" si="193"/>
        <v>2015</v>
      </c>
      <c r="V1614">
        <f>_xlfn.DAYS(T1614,S1614)</f>
        <v>30</v>
      </c>
    </row>
    <row r="1615" spans="1:22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 t="s">
        <v>8311</v>
      </c>
      <c r="P1615" t="s">
        <v>8333</v>
      </c>
      <c r="Q1615">
        <f t="shared" si="200"/>
        <v>144</v>
      </c>
      <c r="R1615">
        <f t="shared" si="201"/>
        <v>66.709999999999994</v>
      </c>
      <c r="S1615" s="15">
        <f t="shared" si="202"/>
        <v>40909.649201388893</v>
      </c>
      <c r="T1615" s="15">
        <f t="shared" si="203"/>
        <v>40937.649201388893</v>
      </c>
      <c r="U1615">
        <f t="shared" ref="U1615:U1678" si="205">YEAR(S1615)</f>
        <v>2012</v>
      </c>
    </row>
    <row r="1616" spans="1:22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 t="s">
        <v>8327</v>
      </c>
      <c r="P1616" t="s">
        <v>8328</v>
      </c>
      <c r="Q1616">
        <f t="shared" si="200"/>
        <v>109</v>
      </c>
      <c r="R1616">
        <f t="shared" si="201"/>
        <v>50.63</v>
      </c>
      <c r="S1616" s="15">
        <f t="shared" si="202"/>
        <v>41160.871886574074</v>
      </c>
      <c r="T1616" s="15">
        <f t="shared" si="203"/>
        <v>41188.415972222225</v>
      </c>
      <c r="U1616">
        <f t="shared" si="205"/>
        <v>2012</v>
      </c>
    </row>
    <row r="1617" spans="1:22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 t="s">
        <v>8327</v>
      </c>
      <c r="P1617" t="s">
        <v>8331</v>
      </c>
      <c r="Q1617">
        <f t="shared" si="200"/>
        <v>109</v>
      </c>
      <c r="R1617">
        <f t="shared" si="201"/>
        <v>24.15</v>
      </c>
      <c r="S1617" s="15">
        <f t="shared" si="202"/>
        <v>42065.053368055553</v>
      </c>
      <c r="T1617" s="15">
        <f t="shared" si="203"/>
        <v>42125.011701388896</v>
      </c>
      <c r="U1617">
        <f t="shared" si="205"/>
        <v>2015</v>
      </c>
    </row>
    <row r="1618" spans="1:22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 t="s">
        <v>8323</v>
      </c>
      <c r="P1618" t="s">
        <v>8335</v>
      </c>
      <c r="Q1618">
        <f t="shared" si="200"/>
        <v>55</v>
      </c>
      <c r="R1618">
        <f t="shared" si="201"/>
        <v>109.04</v>
      </c>
      <c r="S1618" s="15">
        <f t="shared" si="202"/>
        <v>42293.853541666671</v>
      </c>
      <c r="T1618" s="15">
        <f t="shared" si="203"/>
        <v>42352.249305555553</v>
      </c>
      <c r="U1618">
        <f t="shared" si="205"/>
        <v>2015</v>
      </c>
    </row>
    <row r="1619" spans="1:22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 t="s">
        <v>8308</v>
      </c>
      <c r="P1619" t="s">
        <v>8342</v>
      </c>
      <c r="Q1619">
        <f t="shared" si="200"/>
        <v>9</v>
      </c>
      <c r="R1619">
        <f t="shared" si="201"/>
        <v>389.29</v>
      </c>
      <c r="S1619" s="15">
        <f t="shared" si="202"/>
        <v>42080.757326388892</v>
      </c>
      <c r="T1619" s="15">
        <f t="shared" si="203"/>
        <v>42110.757326388892</v>
      </c>
      <c r="U1619">
        <f t="shared" si="205"/>
        <v>2015</v>
      </c>
    </row>
    <row r="1620" spans="1:22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 t="s">
        <v>8323</v>
      </c>
      <c r="P1620" t="s">
        <v>8326</v>
      </c>
      <c r="Q1620">
        <f t="shared" si="200"/>
        <v>109</v>
      </c>
      <c r="R1620">
        <f t="shared" si="201"/>
        <v>40.07</v>
      </c>
      <c r="S1620" s="15">
        <f t="shared" si="202"/>
        <v>41491.79478009259</v>
      </c>
      <c r="T1620" s="15">
        <f t="shared" si="203"/>
        <v>41509.79478009259</v>
      </c>
      <c r="U1620">
        <f t="shared" si="205"/>
        <v>2013</v>
      </c>
      <c r="V1620">
        <f>_xlfn.DAYS(T1620,S1620)</f>
        <v>18</v>
      </c>
    </row>
    <row r="1621" spans="1:22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 t="s">
        <v>8316</v>
      </c>
      <c r="P1621" t="s">
        <v>8334</v>
      </c>
      <c r="Q1621">
        <f t="shared" si="200"/>
        <v>1</v>
      </c>
      <c r="R1621">
        <f t="shared" si="201"/>
        <v>49.38</v>
      </c>
      <c r="S1621" s="15">
        <f t="shared" si="202"/>
        <v>41927.295694444445</v>
      </c>
      <c r="T1621" s="15">
        <f t="shared" si="203"/>
        <v>41959.337361111116</v>
      </c>
      <c r="U1621">
        <f t="shared" si="205"/>
        <v>2014</v>
      </c>
    </row>
    <row r="1622" spans="1:22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 t="s">
        <v>8319</v>
      </c>
      <c r="P1622" t="s">
        <v>8320</v>
      </c>
      <c r="Q1622">
        <f t="shared" si="200"/>
        <v>181</v>
      </c>
      <c r="R1622">
        <f t="shared" si="201"/>
        <v>40.49</v>
      </c>
      <c r="S1622" s="15">
        <f t="shared" si="202"/>
        <v>42761.961099537039</v>
      </c>
      <c r="T1622" s="15">
        <f t="shared" si="203"/>
        <v>42791.961099537039</v>
      </c>
      <c r="U1622">
        <f t="shared" si="205"/>
        <v>2017</v>
      </c>
    </row>
    <row r="1623" spans="1:22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 t="s">
        <v>8327</v>
      </c>
      <c r="P1623" t="s">
        <v>8328</v>
      </c>
      <c r="Q1623">
        <f t="shared" si="200"/>
        <v>108</v>
      </c>
      <c r="R1623">
        <f t="shared" si="201"/>
        <v>54.2</v>
      </c>
      <c r="S1623" s="15">
        <f t="shared" si="202"/>
        <v>41773.932534722226</v>
      </c>
      <c r="T1623" s="15">
        <f t="shared" si="203"/>
        <v>41811.207638888889</v>
      </c>
      <c r="U1623">
        <f t="shared" si="205"/>
        <v>2014</v>
      </c>
    </row>
    <row r="1624" spans="1:22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 t="s">
        <v>8327</v>
      </c>
      <c r="P1624" t="s">
        <v>8331</v>
      </c>
      <c r="Q1624">
        <f t="shared" si="200"/>
        <v>108</v>
      </c>
      <c r="R1624">
        <f t="shared" si="201"/>
        <v>48.33</v>
      </c>
      <c r="S1624" s="15">
        <f t="shared" si="202"/>
        <v>40638.092974537038</v>
      </c>
      <c r="T1624" s="15">
        <f t="shared" si="203"/>
        <v>40668.092974537038</v>
      </c>
      <c r="U1624">
        <f t="shared" si="205"/>
        <v>2011</v>
      </c>
    </row>
    <row r="1625" spans="1:22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 t="s">
        <v>8323</v>
      </c>
      <c r="P1625" t="s">
        <v>8326</v>
      </c>
      <c r="Q1625">
        <f t="shared" si="200"/>
        <v>108</v>
      </c>
      <c r="R1625">
        <f t="shared" si="201"/>
        <v>47.46</v>
      </c>
      <c r="S1625" s="15">
        <f t="shared" si="202"/>
        <v>41759.13962962963</v>
      </c>
      <c r="T1625" s="15">
        <f t="shared" si="203"/>
        <v>41791.165972222225</v>
      </c>
      <c r="U1625">
        <f t="shared" si="205"/>
        <v>2014</v>
      </c>
      <c r="V1625">
        <f t="shared" ref="V1625:V1626" si="206">_xlfn.DAYS(T1625,S1625)</f>
        <v>32</v>
      </c>
    </row>
    <row r="1626" spans="1:22" ht="48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 t="s">
        <v>8323</v>
      </c>
      <c r="P1626" t="s">
        <v>8326</v>
      </c>
      <c r="Q1626">
        <f t="shared" si="200"/>
        <v>5</v>
      </c>
      <c r="R1626">
        <f t="shared" si="201"/>
        <v>450</v>
      </c>
      <c r="S1626" s="15">
        <f t="shared" si="202"/>
        <v>42785.270370370374</v>
      </c>
      <c r="T1626" s="15">
        <f t="shared" si="203"/>
        <v>42819.189583333333</v>
      </c>
      <c r="U1626">
        <f t="shared" si="205"/>
        <v>2017</v>
      </c>
      <c r="V1626">
        <f t="shared" si="206"/>
        <v>34</v>
      </c>
    </row>
    <row r="1627" spans="1:22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 t="s">
        <v>8327</v>
      </c>
      <c r="P1627" t="s">
        <v>8350</v>
      </c>
      <c r="Q1627">
        <f t="shared" si="200"/>
        <v>42</v>
      </c>
      <c r="R1627">
        <f t="shared" si="201"/>
        <v>34.18</v>
      </c>
      <c r="S1627" s="15">
        <f t="shared" si="202"/>
        <v>41541.106921296298</v>
      </c>
      <c r="T1627" s="15">
        <f t="shared" si="203"/>
        <v>41563.415972222225</v>
      </c>
      <c r="U1627">
        <f t="shared" si="205"/>
        <v>2013</v>
      </c>
    </row>
    <row r="1628" spans="1:22" ht="48" hidden="1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 t="s">
        <v>8323</v>
      </c>
      <c r="P1628" t="s">
        <v>8335</v>
      </c>
      <c r="Q1628">
        <f t="shared" si="200"/>
        <v>108</v>
      </c>
      <c r="R1628">
        <f t="shared" si="201"/>
        <v>72.97</v>
      </c>
      <c r="S1628" s="15">
        <f t="shared" si="202"/>
        <v>41775.636157407411</v>
      </c>
      <c r="T1628" s="15">
        <f t="shared" si="203"/>
        <v>41805.636157407411</v>
      </c>
      <c r="U1628">
        <f t="shared" si="205"/>
        <v>2014</v>
      </c>
    </row>
    <row r="1629" spans="1:22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 t="s">
        <v>8313</v>
      </c>
      <c r="P1629" t="s">
        <v>8314</v>
      </c>
      <c r="Q1629">
        <f t="shared" si="200"/>
        <v>101</v>
      </c>
      <c r="R1629">
        <f t="shared" si="201"/>
        <v>299.22000000000003</v>
      </c>
      <c r="S1629" s="15">
        <f t="shared" si="202"/>
        <v>42161.770833333328</v>
      </c>
      <c r="T1629" s="15">
        <f t="shared" si="203"/>
        <v>42193.770833333328</v>
      </c>
      <c r="U1629">
        <f t="shared" si="205"/>
        <v>2015</v>
      </c>
    </row>
    <row r="1630" spans="1:22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 t="s">
        <v>8327</v>
      </c>
      <c r="P1630" t="s">
        <v>8338</v>
      </c>
      <c r="Q1630">
        <f t="shared" si="200"/>
        <v>128</v>
      </c>
      <c r="R1630">
        <f t="shared" si="201"/>
        <v>45.59</v>
      </c>
      <c r="S1630" s="15">
        <f t="shared" si="202"/>
        <v>42039.878379629634</v>
      </c>
      <c r="T1630" s="15">
        <f t="shared" si="203"/>
        <v>42069.878379629634</v>
      </c>
      <c r="U1630">
        <f t="shared" si="205"/>
        <v>2015</v>
      </c>
    </row>
    <row r="1631" spans="1:22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 t="s">
        <v>8323</v>
      </c>
      <c r="P1631" t="s">
        <v>8326</v>
      </c>
      <c r="Q1631">
        <f t="shared" si="200"/>
        <v>108</v>
      </c>
      <c r="R1631">
        <f t="shared" si="201"/>
        <v>70.760000000000005</v>
      </c>
      <c r="S1631" s="15">
        <f t="shared" si="202"/>
        <v>42545.478333333333</v>
      </c>
      <c r="T1631" s="15">
        <f t="shared" si="203"/>
        <v>42575.478333333333</v>
      </c>
      <c r="U1631">
        <f t="shared" si="205"/>
        <v>2016</v>
      </c>
      <c r="V1631">
        <f>_xlfn.DAYS(T1631,S1631)</f>
        <v>30</v>
      </c>
    </row>
    <row r="1632" spans="1:22" ht="48" hidden="1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 t="s">
        <v>8323</v>
      </c>
      <c r="P1632" t="s">
        <v>8335</v>
      </c>
      <c r="Q1632">
        <f t="shared" si="200"/>
        <v>107</v>
      </c>
      <c r="R1632">
        <f t="shared" si="201"/>
        <v>81.239999999999995</v>
      </c>
      <c r="S1632" s="15">
        <f t="shared" si="202"/>
        <v>41982.773356481484</v>
      </c>
      <c r="T1632" s="15">
        <f t="shared" si="203"/>
        <v>42022.773356481484</v>
      </c>
      <c r="U1632">
        <f t="shared" si="205"/>
        <v>2014</v>
      </c>
    </row>
    <row r="1633" spans="1:22" ht="48" hidden="1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 t="s">
        <v>8327</v>
      </c>
      <c r="P1633" t="s">
        <v>8331</v>
      </c>
      <c r="Q1633">
        <f t="shared" si="200"/>
        <v>134</v>
      </c>
      <c r="R1633">
        <f t="shared" si="201"/>
        <v>70.55</v>
      </c>
      <c r="S1633" s="15">
        <f t="shared" si="202"/>
        <v>41768.841921296298</v>
      </c>
      <c r="T1633" s="15">
        <f t="shared" si="203"/>
        <v>41799.208333333336</v>
      </c>
      <c r="U1633">
        <f t="shared" si="205"/>
        <v>2014</v>
      </c>
    </row>
    <row r="1634" spans="1:22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 t="s">
        <v>8308</v>
      </c>
      <c r="P1634" t="s">
        <v>8318</v>
      </c>
      <c r="Q1634">
        <f t="shared" si="200"/>
        <v>3</v>
      </c>
      <c r="R1634">
        <f t="shared" si="201"/>
        <v>106.8</v>
      </c>
      <c r="S1634" s="15">
        <f t="shared" si="202"/>
        <v>42116.54315972222</v>
      </c>
      <c r="T1634" s="15">
        <f t="shared" si="203"/>
        <v>42146.541666666672</v>
      </c>
      <c r="U1634">
        <f t="shared" si="205"/>
        <v>2015</v>
      </c>
    </row>
    <row r="1635" spans="1:22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 t="s">
        <v>8323</v>
      </c>
      <c r="P1635" t="s">
        <v>8326</v>
      </c>
      <c r="Q1635">
        <f t="shared" si="200"/>
        <v>107</v>
      </c>
      <c r="R1635">
        <f t="shared" si="201"/>
        <v>37.08</v>
      </c>
      <c r="S1635" s="15">
        <f t="shared" si="202"/>
        <v>42318.593703703707</v>
      </c>
      <c r="T1635" s="15">
        <f t="shared" si="203"/>
        <v>42348.593703703707</v>
      </c>
      <c r="U1635">
        <f t="shared" si="205"/>
        <v>2015</v>
      </c>
      <c r="V1635">
        <f t="shared" ref="V1635:V1637" si="207">_xlfn.DAYS(T1635,S1635)</f>
        <v>30</v>
      </c>
    </row>
    <row r="1636" spans="1:22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 t="s">
        <v>8323</v>
      </c>
      <c r="P1636" t="s">
        <v>8326</v>
      </c>
      <c r="Q1636">
        <f t="shared" si="200"/>
        <v>107</v>
      </c>
      <c r="R1636">
        <f t="shared" si="201"/>
        <v>37.590000000000003</v>
      </c>
      <c r="S1636" s="15">
        <f t="shared" si="202"/>
        <v>41766.80572916667</v>
      </c>
      <c r="T1636" s="15">
        <f t="shared" si="203"/>
        <v>41799.80572916667</v>
      </c>
      <c r="U1636">
        <f t="shared" si="205"/>
        <v>2014</v>
      </c>
      <c r="V1636">
        <f t="shared" si="207"/>
        <v>33</v>
      </c>
    </row>
    <row r="1637" spans="1:22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 t="s">
        <v>8323</v>
      </c>
      <c r="P1637" t="s">
        <v>8326</v>
      </c>
      <c r="Q1637">
        <f t="shared" si="200"/>
        <v>107</v>
      </c>
      <c r="R1637">
        <f t="shared" si="201"/>
        <v>35.04</v>
      </c>
      <c r="S1637" s="15">
        <f t="shared" si="202"/>
        <v>42495.434236111112</v>
      </c>
      <c r="T1637" s="15">
        <f t="shared" si="203"/>
        <v>42523.434236111112</v>
      </c>
      <c r="U1637">
        <f t="shared" si="205"/>
        <v>2016</v>
      </c>
      <c r="V1637">
        <f t="shared" si="207"/>
        <v>28</v>
      </c>
    </row>
    <row r="1638" spans="1:22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 t="s">
        <v>8316</v>
      </c>
      <c r="P1638" t="s">
        <v>8317</v>
      </c>
      <c r="Q1638">
        <f t="shared" si="200"/>
        <v>408</v>
      </c>
      <c r="R1638">
        <f t="shared" si="201"/>
        <v>33.549999999999997</v>
      </c>
      <c r="S1638" s="15">
        <f t="shared" si="202"/>
        <v>41965.616655092599</v>
      </c>
      <c r="T1638" s="15">
        <f t="shared" si="203"/>
        <v>41995.616655092599</v>
      </c>
      <c r="U1638">
        <f t="shared" si="205"/>
        <v>2014</v>
      </c>
    </row>
    <row r="1639" spans="1:22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 t="s">
        <v>8323</v>
      </c>
      <c r="P1639" t="s">
        <v>8326</v>
      </c>
      <c r="Q1639">
        <f t="shared" si="200"/>
        <v>106</v>
      </c>
      <c r="R1639">
        <f t="shared" si="201"/>
        <v>64.63</v>
      </c>
      <c r="S1639" s="15">
        <f t="shared" si="202"/>
        <v>42170.910231481481</v>
      </c>
      <c r="T1639" s="15">
        <f t="shared" si="203"/>
        <v>42205.165972222225</v>
      </c>
      <c r="U1639">
        <f t="shared" si="205"/>
        <v>2015</v>
      </c>
      <c r="V1639">
        <f t="shared" ref="V1639:V1640" si="208">_xlfn.DAYS(T1639,S1639)</f>
        <v>35</v>
      </c>
    </row>
    <row r="1640" spans="1:22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 t="s">
        <v>8323</v>
      </c>
      <c r="P1640" t="s">
        <v>8326</v>
      </c>
      <c r="Q1640">
        <f t="shared" si="200"/>
        <v>106</v>
      </c>
      <c r="R1640">
        <f t="shared" si="201"/>
        <v>46.43</v>
      </c>
      <c r="S1640" s="15">
        <f t="shared" si="202"/>
        <v>42167.434166666666</v>
      </c>
      <c r="T1640" s="15">
        <f t="shared" si="203"/>
        <v>42197.434166666666</v>
      </c>
      <c r="U1640">
        <f t="shared" si="205"/>
        <v>2015</v>
      </c>
      <c r="V1640">
        <f t="shared" si="208"/>
        <v>30</v>
      </c>
    </row>
    <row r="1641" spans="1:22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 t="s">
        <v>8313</v>
      </c>
      <c r="P1641" t="s">
        <v>8314</v>
      </c>
      <c r="Q1641">
        <f t="shared" si="200"/>
        <v>132</v>
      </c>
      <c r="R1641">
        <f t="shared" si="201"/>
        <v>105.44</v>
      </c>
      <c r="S1641" s="15">
        <f t="shared" si="202"/>
        <v>42104.840335648143</v>
      </c>
      <c r="T1641" s="15">
        <f t="shared" si="203"/>
        <v>42164.840335648143</v>
      </c>
      <c r="U1641">
        <f t="shared" si="205"/>
        <v>2015</v>
      </c>
    </row>
    <row r="1642" spans="1:22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 t="s">
        <v>8323</v>
      </c>
      <c r="P1642" t="s">
        <v>8326</v>
      </c>
      <c r="Q1642">
        <f t="shared" si="200"/>
        <v>146</v>
      </c>
      <c r="R1642">
        <f t="shared" si="201"/>
        <v>292.77999999999997</v>
      </c>
      <c r="S1642" s="15">
        <f t="shared" si="202"/>
        <v>41822.57503472222</v>
      </c>
      <c r="T1642" s="15">
        <f t="shared" si="203"/>
        <v>41825.041666666664</v>
      </c>
      <c r="U1642">
        <f t="shared" si="205"/>
        <v>2014</v>
      </c>
      <c r="V1642">
        <f>_xlfn.DAYS(T1642,S1642)</f>
        <v>3</v>
      </c>
    </row>
    <row r="1643" spans="1:22" ht="48" hidden="1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 t="s">
        <v>8308</v>
      </c>
      <c r="P1643" t="s">
        <v>8342</v>
      </c>
      <c r="Q1643">
        <f t="shared" si="200"/>
        <v>11</v>
      </c>
      <c r="R1643">
        <f t="shared" si="201"/>
        <v>97.41</v>
      </c>
      <c r="S1643" s="15">
        <f t="shared" si="202"/>
        <v>42268.531631944439</v>
      </c>
      <c r="T1643" s="15">
        <f t="shared" si="203"/>
        <v>42298.531631944439</v>
      </c>
      <c r="U1643">
        <f t="shared" si="205"/>
        <v>2015</v>
      </c>
    </row>
    <row r="1644" spans="1:22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 t="s">
        <v>8327</v>
      </c>
      <c r="P1644" t="s">
        <v>8328</v>
      </c>
      <c r="Q1644">
        <f t="shared" si="200"/>
        <v>103</v>
      </c>
      <c r="R1644">
        <f t="shared" si="201"/>
        <v>77.349999999999994</v>
      </c>
      <c r="S1644" s="15">
        <f t="shared" si="202"/>
        <v>41371.648078703707</v>
      </c>
      <c r="T1644" s="15">
        <f t="shared" si="203"/>
        <v>41401.648078703707</v>
      </c>
      <c r="U1644">
        <f t="shared" si="205"/>
        <v>2013</v>
      </c>
    </row>
    <row r="1645" spans="1:22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 t="s">
        <v>8323</v>
      </c>
      <c r="P1645" t="s">
        <v>8326</v>
      </c>
      <c r="Q1645">
        <f t="shared" si="200"/>
        <v>175</v>
      </c>
      <c r="R1645">
        <f t="shared" si="201"/>
        <v>48.7</v>
      </c>
      <c r="S1645" s="15">
        <f t="shared" si="202"/>
        <v>42493.219236111108</v>
      </c>
      <c r="T1645" s="15">
        <f t="shared" si="203"/>
        <v>42531.125</v>
      </c>
      <c r="U1645">
        <f t="shared" si="205"/>
        <v>2016</v>
      </c>
      <c r="V1645">
        <f t="shared" ref="V1645:V1646" si="209">_xlfn.DAYS(T1645,S1645)</f>
        <v>38</v>
      </c>
    </row>
    <row r="1646" spans="1:22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 t="s">
        <v>8323</v>
      </c>
      <c r="P1646" t="s">
        <v>8326</v>
      </c>
      <c r="Q1646">
        <f t="shared" si="200"/>
        <v>105</v>
      </c>
      <c r="R1646">
        <f t="shared" si="201"/>
        <v>40.94</v>
      </c>
      <c r="S1646" s="15">
        <f t="shared" si="202"/>
        <v>42462.893495370372</v>
      </c>
      <c r="T1646" s="15">
        <f t="shared" si="203"/>
        <v>42492.893495370372</v>
      </c>
      <c r="U1646">
        <f t="shared" si="205"/>
        <v>2016</v>
      </c>
      <c r="V1646">
        <f t="shared" si="209"/>
        <v>30</v>
      </c>
    </row>
    <row r="1647" spans="1:22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 t="s">
        <v>8327</v>
      </c>
      <c r="P1647" t="s">
        <v>8328</v>
      </c>
      <c r="Q1647">
        <f t="shared" si="200"/>
        <v>105</v>
      </c>
      <c r="R1647">
        <f t="shared" si="201"/>
        <v>32.32</v>
      </c>
      <c r="S1647" s="15">
        <f t="shared" si="202"/>
        <v>40310.287673611114</v>
      </c>
      <c r="T1647" s="15">
        <f t="shared" si="203"/>
        <v>40369.916666666664</v>
      </c>
      <c r="U1647">
        <f t="shared" si="205"/>
        <v>2010</v>
      </c>
    </row>
    <row r="1648" spans="1:22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 t="s">
        <v>8323</v>
      </c>
      <c r="P1648" t="s">
        <v>8326</v>
      </c>
      <c r="Q1648">
        <f t="shared" si="200"/>
        <v>174</v>
      </c>
      <c r="R1648">
        <f t="shared" si="201"/>
        <v>68.84</v>
      </c>
      <c r="S1648" s="15">
        <f t="shared" si="202"/>
        <v>42440.416504629626</v>
      </c>
      <c r="T1648" s="15">
        <f t="shared" si="203"/>
        <v>42463.708333333328</v>
      </c>
      <c r="U1648">
        <f t="shared" si="205"/>
        <v>2016</v>
      </c>
      <c r="V1648">
        <f>_xlfn.DAYS(T1648,S1648)</f>
        <v>23</v>
      </c>
    </row>
    <row r="1649" spans="1:22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 t="s">
        <v>8321</v>
      </c>
      <c r="P1649" t="s">
        <v>8343</v>
      </c>
      <c r="Q1649">
        <f t="shared" si="200"/>
        <v>105</v>
      </c>
      <c r="R1649">
        <f t="shared" si="201"/>
        <v>104.6</v>
      </c>
      <c r="S1649" s="15">
        <f t="shared" si="202"/>
        <v>40322.53938657407</v>
      </c>
      <c r="T1649" s="15">
        <f t="shared" si="203"/>
        <v>40332.070138888892</v>
      </c>
      <c r="U1649">
        <f t="shared" si="205"/>
        <v>2010</v>
      </c>
    </row>
    <row r="1650" spans="1:22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 t="s">
        <v>8327</v>
      </c>
      <c r="P1650" t="s">
        <v>8336</v>
      </c>
      <c r="Q1650">
        <f t="shared" si="200"/>
        <v>130</v>
      </c>
      <c r="R1650">
        <f t="shared" si="201"/>
        <v>37.270000000000003</v>
      </c>
      <c r="S1650" s="15">
        <f t="shared" si="202"/>
        <v>42522.880243055552</v>
      </c>
      <c r="T1650" s="15">
        <f t="shared" si="203"/>
        <v>42582.822916666672</v>
      </c>
      <c r="U1650">
        <f t="shared" si="205"/>
        <v>2016</v>
      </c>
    </row>
    <row r="1651" spans="1:22" ht="48" hidden="1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 t="s">
        <v>8323</v>
      </c>
      <c r="P1651" t="s">
        <v>8335</v>
      </c>
      <c r="Q1651">
        <f t="shared" si="200"/>
        <v>52</v>
      </c>
      <c r="R1651">
        <f t="shared" si="201"/>
        <v>49.21</v>
      </c>
      <c r="S1651" s="15">
        <f t="shared" si="202"/>
        <v>41858.761782407404</v>
      </c>
      <c r="T1651" s="15">
        <f t="shared" si="203"/>
        <v>41888.875</v>
      </c>
      <c r="U1651">
        <f t="shared" si="205"/>
        <v>2014</v>
      </c>
    </row>
    <row r="1652" spans="1:22" ht="48" hidden="1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 t="s">
        <v>8327</v>
      </c>
      <c r="P1652" t="s">
        <v>8336</v>
      </c>
      <c r="Q1652">
        <f t="shared" si="200"/>
        <v>104</v>
      </c>
      <c r="R1652">
        <f t="shared" si="201"/>
        <v>66.87</v>
      </c>
      <c r="S1652" s="15">
        <f t="shared" si="202"/>
        <v>41526.592395833337</v>
      </c>
      <c r="T1652" s="15">
        <f t="shared" si="203"/>
        <v>41561.165972222225</v>
      </c>
      <c r="U1652">
        <f t="shared" si="205"/>
        <v>2013</v>
      </c>
    </row>
    <row r="1653" spans="1:22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 t="s">
        <v>8308</v>
      </c>
      <c r="P1653" t="s">
        <v>8310</v>
      </c>
      <c r="Q1653">
        <f t="shared" si="200"/>
        <v>3</v>
      </c>
      <c r="R1653">
        <f t="shared" si="201"/>
        <v>108.63</v>
      </c>
      <c r="S1653" s="15">
        <f t="shared" si="202"/>
        <v>42489.696585648147</v>
      </c>
      <c r="T1653" s="15">
        <f t="shared" si="203"/>
        <v>42549.696585648147</v>
      </c>
      <c r="U1653">
        <f t="shared" si="205"/>
        <v>2016</v>
      </c>
    </row>
    <row r="1654" spans="1:22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 t="s">
        <v>8327</v>
      </c>
      <c r="P1654" t="s">
        <v>8331</v>
      </c>
      <c r="Q1654">
        <f t="shared" si="200"/>
        <v>104</v>
      </c>
      <c r="R1654">
        <f t="shared" si="201"/>
        <v>27.15</v>
      </c>
      <c r="S1654" s="15">
        <f t="shared" si="202"/>
        <v>41766.970648148148</v>
      </c>
      <c r="T1654" s="15">
        <f t="shared" si="203"/>
        <v>41799.165972222225</v>
      </c>
      <c r="U1654">
        <f t="shared" si="205"/>
        <v>2014</v>
      </c>
    </row>
    <row r="1655" spans="1:22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 t="s">
        <v>8323</v>
      </c>
      <c r="P1655" t="s">
        <v>8326</v>
      </c>
      <c r="Q1655">
        <f t="shared" si="200"/>
        <v>104</v>
      </c>
      <c r="R1655">
        <f t="shared" si="201"/>
        <v>186.07</v>
      </c>
      <c r="S1655" s="15">
        <f t="shared" si="202"/>
        <v>42100.927858796291</v>
      </c>
      <c r="T1655" s="15">
        <f t="shared" si="203"/>
        <v>42126.875</v>
      </c>
      <c r="U1655">
        <f t="shared" si="205"/>
        <v>2015</v>
      </c>
      <c r="V1655">
        <f>_xlfn.DAYS(T1655,S1655)</f>
        <v>26</v>
      </c>
    </row>
    <row r="1656" spans="1:22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 t="s">
        <v>8327</v>
      </c>
      <c r="P1656" t="s">
        <v>8328</v>
      </c>
      <c r="Q1656">
        <f t="shared" si="200"/>
        <v>104</v>
      </c>
      <c r="R1656">
        <f t="shared" si="201"/>
        <v>57.78</v>
      </c>
      <c r="S1656" s="15">
        <f t="shared" si="202"/>
        <v>40632.94195601852</v>
      </c>
      <c r="T1656" s="15">
        <f t="shared" si="203"/>
        <v>40649.165972222225</v>
      </c>
      <c r="U1656">
        <f t="shared" si="205"/>
        <v>2011</v>
      </c>
    </row>
    <row r="1657" spans="1:22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 t="s">
        <v>8323</v>
      </c>
      <c r="P1657" t="s">
        <v>8326</v>
      </c>
      <c r="Q1657">
        <f t="shared" si="200"/>
        <v>104</v>
      </c>
      <c r="R1657">
        <f t="shared" si="201"/>
        <v>19.7</v>
      </c>
      <c r="S1657" s="15">
        <f t="shared" si="202"/>
        <v>42060.035636574074</v>
      </c>
      <c r="T1657" s="15">
        <f t="shared" si="203"/>
        <v>42081.708333333328</v>
      </c>
      <c r="U1657">
        <f t="shared" si="205"/>
        <v>2015</v>
      </c>
      <c r="V1657">
        <f t="shared" ref="V1657:V1658" si="210">_xlfn.DAYS(T1657,S1657)</f>
        <v>21</v>
      </c>
    </row>
    <row r="1658" spans="1:22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 t="s">
        <v>8323</v>
      </c>
      <c r="P1658" t="s">
        <v>8326</v>
      </c>
      <c r="Q1658">
        <f t="shared" si="200"/>
        <v>104</v>
      </c>
      <c r="R1658">
        <f t="shared" si="201"/>
        <v>866.67</v>
      </c>
      <c r="S1658" s="15">
        <f t="shared" si="202"/>
        <v>42321.101759259262</v>
      </c>
      <c r="T1658" s="15">
        <f t="shared" si="203"/>
        <v>42351.101759259262</v>
      </c>
      <c r="U1658">
        <f t="shared" si="205"/>
        <v>2015</v>
      </c>
      <c r="V1658">
        <f t="shared" si="210"/>
        <v>30</v>
      </c>
    </row>
    <row r="1659" spans="1:22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 t="s">
        <v>8311</v>
      </c>
      <c r="P1659" t="s">
        <v>8333</v>
      </c>
      <c r="Q1659">
        <f t="shared" si="200"/>
        <v>173</v>
      </c>
      <c r="R1659">
        <f t="shared" si="201"/>
        <v>32.07</v>
      </c>
      <c r="S1659" s="15">
        <f t="shared" si="202"/>
        <v>41095.900694444441</v>
      </c>
      <c r="T1659" s="15">
        <f t="shared" si="203"/>
        <v>41123.900694444441</v>
      </c>
      <c r="U1659">
        <f t="shared" si="205"/>
        <v>2012</v>
      </c>
    </row>
    <row r="1660" spans="1:22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 t="s">
        <v>8321</v>
      </c>
      <c r="P1660" t="s">
        <v>8322</v>
      </c>
      <c r="Q1660">
        <f t="shared" si="200"/>
        <v>106</v>
      </c>
      <c r="R1660">
        <f t="shared" si="201"/>
        <v>54.08</v>
      </c>
      <c r="S1660" s="15">
        <f t="shared" si="202"/>
        <v>42576.452731481477</v>
      </c>
      <c r="T1660" s="15">
        <f t="shared" si="203"/>
        <v>42607.452731481477</v>
      </c>
      <c r="U1660">
        <f t="shared" si="205"/>
        <v>2016</v>
      </c>
    </row>
    <row r="1661" spans="1:22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 t="s">
        <v>8323</v>
      </c>
      <c r="P1661" t="s">
        <v>8326</v>
      </c>
      <c r="Q1661">
        <f t="shared" si="200"/>
        <v>104</v>
      </c>
      <c r="R1661">
        <f t="shared" si="201"/>
        <v>66.510000000000005</v>
      </c>
      <c r="S1661" s="15">
        <f t="shared" si="202"/>
        <v>41760.935706018521</v>
      </c>
      <c r="T1661" s="15">
        <f t="shared" si="203"/>
        <v>41772.166666666664</v>
      </c>
      <c r="U1661">
        <f t="shared" si="205"/>
        <v>2014</v>
      </c>
      <c r="V1661">
        <f>_xlfn.DAYS(T1661,S1661)</f>
        <v>12</v>
      </c>
    </row>
    <row r="1662" spans="1:22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 t="s">
        <v>8327</v>
      </c>
      <c r="P1662" t="s">
        <v>8341</v>
      </c>
      <c r="Q1662">
        <f t="shared" si="200"/>
        <v>103</v>
      </c>
      <c r="R1662">
        <f t="shared" si="201"/>
        <v>95.74</v>
      </c>
      <c r="S1662" s="15">
        <f t="shared" si="202"/>
        <v>40785.675011574072</v>
      </c>
      <c r="T1662" s="15">
        <f t="shared" si="203"/>
        <v>40845.675011574072</v>
      </c>
      <c r="U1662">
        <f t="shared" si="205"/>
        <v>2011</v>
      </c>
    </row>
    <row r="1663" spans="1:22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 t="s">
        <v>8323</v>
      </c>
      <c r="P1663" t="s">
        <v>8326</v>
      </c>
      <c r="Q1663">
        <f t="shared" si="200"/>
        <v>103</v>
      </c>
      <c r="R1663">
        <f t="shared" si="201"/>
        <v>76.03</v>
      </c>
      <c r="S1663" s="15">
        <f t="shared" si="202"/>
        <v>42124.848414351851</v>
      </c>
      <c r="T1663" s="15">
        <f t="shared" si="203"/>
        <v>42154.848414351851</v>
      </c>
      <c r="U1663">
        <f t="shared" si="205"/>
        <v>2015</v>
      </c>
      <c r="V1663">
        <f>_xlfn.DAYS(T1663,S1663)</f>
        <v>30</v>
      </c>
    </row>
    <row r="1664" spans="1:22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 t="s">
        <v>8313</v>
      </c>
      <c r="P1664" t="s">
        <v>8314</v>
      </c>
      <c r="Q1664">
        <f t="shared" si="200"/>
        <v>215</v>
      </c>
      <c r="R1664">
        <f t="shared" si="201"/>
        <v>78.180000000000007</v>
      </c>
      <c r="S1664" s="15">
        <f t="shared" si="202"/>
        <v>40254.450335648151</v>
      </c>
      <c r="T1664" s="15">
        <f t="shared" si="203"/>
        <v>40313.340277777781</v>
      </c>
      <c r="U1664">
        <f t="shared" si="205"/>
        <v>2010</v>
      </c>
    </row>
    <row r="1665" spans="1:22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 t="s">
        <v>8323</v>
      </c>
      <c r="P1665" t="s">
        <v>8326</v>
      </c>
      <c r="Q1665">
        <f t="shared" si="200"/>
        <v>172</v>
      </c>
      <c r="R1665">
        <f t="shared" si="201"/>
        <v>33.03</v>
      </c>
      <c r="S1665" s="15">
        <f t="shared" si="202"/>
        <v>41806.605034722219</v>
      </c>
      <c r="T1665" s="15">
        <f t="shared" si="203"/>
        <v>41836.605034722219</v>
      </c>
      <c r="U1665">
        <f t="shared" si="205"/>
        <v>2014</v>
      </c>
      <c r="V1665">
        <f t="shared" ref="V1665:V1666" si="211">_xlfn.DAYS(T1665,S1665)</f>
        <v>30</v>
      </c>
    </row>
    <row r="1666" spans="1:22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 t="s">
        <v>8323</v>
      </c>
      <c r="P1666" t="s">
        <v>8326</v>
      </c>
      <c r="Q1666">
        <f t="shared" si="200"/>
        <v>103</v>
      </c>
      <c r="R1666">
        <f t="shared" si="201"/>
        <v>52.55</v>
      </c>
      <c r="S1666" s="15">
        <f t="shared" si="202"/>
        <v>42016.800208333334</v>
      </c>
      <c r="T1666" s="15">
        <f t="shared" si="203"/>
        <v>42032.916666666672</v>
      </c>
      <c r="U1666">
        <f t="shared" si="205"/>
        <v>2015</v>
      </c>
      <c r="V1666">
        <f t="shared" si="211"/>
        <v>16</v>
      </c>
    </row>
    <row r="1667" spans="1:22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 t="s">
        <v>8323</v>
      </c>
      <c r="P1667" t="s">
        <v>8335</v>
      </c>
      <c r="Q1667">
        <f t="shared" ref="Q1667:Q1730" si="212">ROUND(E1667/D1667*100,0)</f>
        <v>103</v>
      </c>
      <c r="R1667">
        <f t="shared" ref="R1667:R1730" si="213">IFERROR(ROUND(E1667/L1667,2),0)</f>
        <v>47.57</v>
      </c>
      <c r="S1667" s="15">
        <f t="shared" ref="S1667:S1730" si="214">(((J1667/60)/60)/24)+DATE(1970,1,1)</f>
        <v>42495.956631944442</v>
      </c>
      <c r="T1667" s="15">
        <f t="shared" ref="T1667:T1730" si="215">(((I1667/60)/60)/24)+DATE(1970,1,1)</f>
        <v>42525.956631944442</v>
      </c>
      <c r="U1667">
        <f t="shared" si="205"/>
        <v>2016</v>
      </c>
    </row>
    <row r="1668" spans="1:22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 t="s">
        <v>8323</v>
      </c>
      <c r="P1668" t="s">
        <v>8326</v>
      </c>
      <c r="Q1668">
        <f t="shared" si="212"/>
        <v>128</v>
      </c>
      <c r="R1668">
        <f t="shared" si="213"/>
        <v>30.95</v>
      </c>
      <c r="S1668" s="15">
        <f t="shared" si="214"/>
        <v>42571.420601851853</v>
      </c>
      <c r="T1668" s="15">
        <f t="shared" si="215"/>
        <v>42599.420601851853</v>
      </c>
      <c r="U1668">
        <f t="shared" si="205"/>
        <v>2016</v>
      </c>
      <c r="V1668">
        <f>_xlfn.DAYS(T1668,S1668)</f>
        <v>28</v>
      </c>
    </row>
    <row r="1669" spans="1:22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 t="s">
        <v>8327</v>
      </c>
      <c r="P1669" t="s">
        <v>8328</v>
      </c>
      <c r="Q1669">
        <f t="shared" si="212"/>
        <v>103</v>
      </c>
      <c r="R1669">
        <f t="shared" si="213"/>
        <v>40.08</v>
      </c>
      <c r="S1669" s="15">
        <f t="shared" si="214"/>
        <v>41004.72619212963</v>
      </c>
      <c r="T1669" s="15">
        <f t="shared" si="215"/>
        <v>41034.72619212963</v>
      </c>
      <c r="U1669">
        <f t="shared" si="205"/>
        <v>2012</v>
      </c>
    </row>
    <row r="1670" spans="1:22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 t="s">
        <v>8323</v>
      </c>
      <c r="P1670" t="s">
        <v>8326</v>
      </c>
      <c r="Q1670">
        <f t="shared" si="212"/>
        <v>103</v>
      </c>
      <c r="R1670">
        <f t="shared" si="213"/>
        <v>59.65</v>
      </c>
      <c r="S1670" s="15">
        <f t="shared" si="214"/>
        <v>42294.429641203707</v>
      </c>
      <c r="T1670" s="15">
        <f t="shared" si="215"/>
        <v>42321.845138888893</v>
      </c>
      <c r="U1670">
        <f t="shared" si="205"/>
        <v>2015</v>
      </c>
      <c r="V1670">
        <f t="shared" ref="V1670:V1675" si="216">_xlfn.DAYS(T1670,S1670)</f>
        <v>27</v>
      </c>
    </row>
    <row r="1671" spans="1:22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 t="s">
        <v>8323</v>
      </c>
      <c r="P1671" t="s">
        <v>8326</v>
      </c>
      <c r="Q1671">
        <f t="shared" si="212"/>
        <v>103</v>
      </c>
      <c r="R1671">
        <f t="shared" si="213"/>
        <v>77.73</v>
      </c>
      <c r="S1671" s="15">
        <f t="shared" si="214"/>
        <v>42417.585532407407</v>
      </c>
      <c r="T1671" s="15">
        <f t="shared" si="215"/>
        <v>42432.249305555553</v>
      </c>
      <c r="U1671">
        <f t="shared" si="205"/>
        <v>2016</v>
      </c>
      <c r="V1671">
        <f t="shared" si="216"/>
        <v>15</v>
      </c>
    </row>
    <row r="1672" spans="1:22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 t="s">
        <v>8323</v>
      </c>
      <c r="P1672" t="s">
        <v>8326</v>
      </c>
      <c r="Q1672">
        <f t="shared" si="212"/>
        <v>102</v>
      </c>
      <c r="R1672">
        <f t="shared" si="213"/>
        <v>121.9</v>
      </c>
      <c r="S1672" s="15">
        <f t="shared" si="214"/>
        <v>42451.496817129635</v>
      </c>
      <c r="T1672" s="15">
        <f t="shared" si="215"/>
        <v>42459.610416666663</v>
      </c>
      <c r="U1672">
        <f t="shared" si="205"/>
        <v>2016</v>
      </c>
      <c r="V1672">
        <f t="shared" si="216"/>
        <v>8</v>
      </c>
    </row>
    <row r="1673" spans="1:22" ht="112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 t="s">
        <v>8323</v>
      </c>
      <c r="P1673" t="s">
        <v>8326</v>
      </c>
      <c r="Q1673">
        <f t="shared" si="212"/>
        <v>102</v>
      </c>
      <c r="R1673">
        <f t="shared" si="213"/>
        <v>47.41</v>
      </c>
      <c r="S1673" s="15">
        <f t="shared" si="214"/>
        <v>42203.680300925931</v>
      </c>
      <c r="T1673" s="15">
        <f t="shared" si="215"/>
        <v>42221.774999999994</v>
      </c>
      <c r="U1673">
        <f t="shared" si="205"/>
        <v>2015</v>
      </c>
      <c r="V1673">
        <f t="shared" si="216"/>
        <v>18</v>
      </c>
    </row>
    <row r="1674" spans="1:22" ht="4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 t="s">
        <v>8323</v>
      </c>
      <c r="P1674" t="s">
        <v>8326</v>
      </c>
      <c r="Q1674">
        <f t="shared" si="212"/>
        <v>128</v>
      </c>
      <c r="R1674">
        <f t="shared" si="213"/>
        <v>60.95</v>
      </c>
      <c r="S1674" s="15">
        <f t="shared" si="214"/>
        <v>42590.90425925926</v>
      </c>
      <c r="T1674" s="15">
        <f t="shared" si="215"/>
        <v>42606.90425925926</v>
      </c>
      <c r="U1674">
        <f t="shared" si="205"/>
        <v>2016</v>
      </c>
      <c r="V1674">
        <f t="shared" si="216"/>
        <v>16</v>
      </c>
    </row>
    <row r="1675" spans="1:22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 t="s">
        <v>8323</v>
      </c>
      <c r="P1675" t="s">
        <v>8326</v>
      </c>
      <c r="Q1675">
        <f t="shared" si="212"/>
        <v>171</v>
      </c>
      <c r="R1675">
        <f t="shared" si="213"/>
        <v>44.91</v>
      </c>
      <c r="S1675" s="15">
        <f t="shared" si="214"/>
        <v>42283.864351851851</v>
      </c>
      <c r="T1675" s="15">
        <f t="shared" si="215"/>
        <v>42313.906018518523</v>
      </c>
      <c r="U1675">
        <f t="shared" si="205"/>
        <v>2015</v>
      </c>
      <c r="V1675">
        <f t="shared" si="216"/>
        <v>30</v>
      </c>
    </row>
    <row r="1676" spans="1:22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 t="s">
        <v>8311</v>
      </c>
      <c r="P1676" t="s">
        <v>8333</v>
      </c>
      <c r="Q1676">
        <f t="shared" si="212"/>
        <v>102</v>
      </c>
      <c r="R1676">
        <f t="shared" si="213"/>
        <v>82.42</v>
      </c>
      <c r="S1676" s="15">
        <f t="shared" si="214"/>
        <v>42040.638020833328</v>
      </c>
      <c r="T1676" s="15">
        <f t="shared" si="215"/>
        <v>42070.638020833328</v>
      </c>
      <c r="U1676">
        <f t="shared" si="205"/>
        <v>2015</v>
      </c>
    </row>
    <row r="1677" spans="1:22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 t="s">
        <v>8323</v>
      </c>
      <c r="P1677" t="s">
        <v>8326</v>
      </c>
      <c r="Q1677">
        <f t="shared" si="212"/>
        <v>128</v>
      </c>
      <c r="R1677">
        <f t="shared" si="213"/>
        <v>38.71</v>
      </c>
      <c r="S1677" s="15">
        <f t="shared" si="214"/>
        <v>42149.940416666665</v>
      </c>
      <c r="T1677" s="15">
        <f t="shared" si="215"/>
        <v>42179.940416666665</v>
      </c>
      <c r="U1677">
        <f t="shared" si="205"/>
        <v>2015</v>
      </c>
      <c r="V1677">
        <f>_xlfn.DAYS(T1677,S1677)</f>
        <v>30</v>
      </c>
    </row>
    <row r="1678" spans="1:22" ht="48" hidden="1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 t="s">
        <v>8308</v>
      </c>
      <c r="P1678" t="s">
        <v>8310</v>
      </c>
      <c r="Q1678">
        <f t="shared" si="212"/>
        <v>13</v>
      </c>
      <c r="R1678">
        <f t="shared" si="213"/>
        <v>110.87</v>
      </c>
      <c r="S1678" s="15">
        <f t="shared" si="214"/>
        <v>42324.767361111109</v>
      </c>
      <c r="T1678" s="15">
        <f t="shared" si="215"/>
        <v>42379</v>
      </c>
      <c r="U1678">
        <f t="shared" si="205"/>
        <v>2015</v>
      </c>
    </row>
    <row r="1679" spans="1:22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 t="s">
        <v>8323</v>
      </c>
      <c r="P1679" t="s">
        <v>8335</v>
      </c>
      <c r="Q1679">
        <f t="shared" si="212"/>
        <v>46</v>
      </c>
      <c r="R1679">
        <f t="shared" si="213"/>
        <v>70.83</v>
      </c>
      <c r="S1679" s="15">
        <f t="shared" si="214"/>
        <v>42057.277858796297</v>
      </c>
      <c r="T1679" s="15">
        <f t="shared" si="215"/>
        <v>42117.236192129625</v>
      </c>
      <c r="U1679">
        <f t="shared" ref="U1679:U1742" si="217">YEAR(S1679)</f>
        <v>2015</v>
      </c>
    </row>
    <row r="1680" spans="1:22" ht="32" hidden="1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 t="s">
        <v>8311</v>
      </c>
      <c r="P1680" t="s">
        <v>8333</v>
      </c>
      <c r="Q1680">
        <f t="shared" si="212"/>
        <v>102</v>
      </c>
      <c r="R1680">
        <f t="shared" si="213"/>
        <v>134.21</v>
      </c>
      <c r="S1680" s="15">
        <f t="shared" si="214"/>
        <v>40429.836435185185</v>
      </c>
      <c r="T1680" s="15">
        <f t="shared" si="215"/>
        <v>40459.836435185185</v>
      </c>
      <c r="U1680">
        <f t="shared" si="217"/>
        <v>2010</v>
      </c>
    </row>
    <row r="1681" spans="1:22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 t="s">
        <v>8323</v>
      </c>
      <c r="P1681" t="s">
        <v>8326</v>
      </c>
      <c r="Q1681">
        <f t="shared" si="212"/>
        <v>102</v>
      </c>
      <c r="R1681">
        <f t="shared" si="213"/>
        <v>39.83</v>
      </c>
      <c r="S1681" s="15">
        <f t="shared" si="214"/>
        <v>42184.572881944448</v>
      </c>
      <c r="T1681" s="15">
        <f t="shared" si="215"/>
        <v>42214.708333333328</v>
      </c>
      <c r="U1681">
        <f t="shared" si="217"/>
        <v>2015</v>
      </c>
      <c r="V1681">
        <f>_xlfn.DAYS(T1681,S1681)</f>
        <v>30</v>
      </c>
    </row>
    <row r="1682" spans="1:22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 t="s">
        <v>8311</v>
      </c>
      <c r="P1682" t="s">
        <v>8333</v>
      </c>
      <c r="Q1682">
        <f t="shared" si="212"/>
        <v>102</v>
      </c>
      <c r="R1682">
        <f t="shared" si="213"/>
        <v>37.47</v>
      </c>
      <c r="S1682" s="15">
        <f t="shared" si="214"/>
        <v>41383.605057870373</v>
      </c>
      <c r="T1682" s="15">
        <f t="shared" si="215"/>
        <v>41414.02847222222</v>
      </c>
      <c r="U1682">
        <f t="shared" si="217"/>
        <v>2013</v>
      </c>
    </row>
    <row r="1683" spans="1:22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 t="s">
        <v>8323</v>
      </c>
      <c r="P1683" t="s">
        <v>8326</v>
      </c>
      <c r="Q1683">
        <f t="shared" si="212"/>
        <v>127</v>
      </c>
      <c r="R1683">
        <f t="shared" si="213"/>
        <v>72.709999999999994</v>
      </c>
      <c r="S1683" s="15">
        <f t="shared" si="214"/>
        <v>41988.829942129625</v>
      </c>
      <c r="T1683" s="15">
        <f t="shared" si="215"/>
        <v>42046.207638888889</v>
      </c>
      <c r="U1683">
        <f t="shared" si="217"/>
        <v>2014</v>
      </c>
      <c r="V1683">
        <f>_xlfn.DAYS(T1683,S1683)</f>
        <v>58</v>
      </c>
    </row>
    <row r="1684" spans="1:22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 t="s">
        <v>8327</v>
      </c>
      <c r="P1684" t="s">
        <v>8350</v>
      </c>
      <c r="Q1684">
        <f t="shared" si="212"/>
        <v>18</v>
      </c>
      <c r="R1684">
        <f t="shared" si="213"/>
        <v>52.92</v>
      </c>
      <c r="S1684" s="15">
        <f t="shared" si="214"/>
        <v>41570.482789351852</v>
      </c>
      <c r="T1684" s="15">
        <f t="shared" si="215"/>
        <v>41600.524456018517</v>
      </c>
      <c r="U1684">
        <f t="shared" si="217"/>
        <v>2013</v>
      </c>
    </row>
    <row r="1685" spans="1:22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 t="s">
        <v>8327</v>
      </c>
      <c r="P1685" t="s">
        <v>8354</v>
      </c>
      <c r="Q1685">
        <f t="shared" si="212"/>
        <v>51</v>
      </c>
      <c r="R1685">
        <f t="shared" si="213"/>
        <v>74.62</v>
      </c>
      <c r="S1685" s="15">
        <f t="shared" si="214"/>
        <v>41923.837731481479</v>
      </c>
      <c r="T1685" s="15">
        <f t="shared" si="215"/>
        <v>41946.249305555553</v>
      </c>
      <c r="U1685">
        <f t="shared" si="217"/>
        <v>2014</v>
      </c>
    </row>
    <row r="1686" spans="1:22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 t="s">
        <v>8311</v>
      </c>
      <c r="P1686" t="s">
        <v>8333</v>
      </c>
      <c r="Q1686">
        <f t="shared" si="212"/>
        <v>101</v>
      </c>
      <c r="R1686">
        <f t="shared" si="213"/>
        <v>72.430000000000007</v>
      </c>
      <c r="S1686" s="15">
        <f t="shared" si="214"/>
        <v>41346.042673611111</v>
      </c>
      <c r="T1686" s="15">
        <f t="shared" si="215"/>
        <v>41376.042673611111</v>
      </c>
      <c r="U1686">
        <f t="shared" si="217"/>
        <v>2013</v>
      </c>
    </row>
    <row r="1687" spans="1:22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 t="s">
        <v>8327</v>
      </c>
      <c r="P1687" t="s">
        <v>8338</v>
      </c>
      <c r="Q1687">
        <f t="shared" si="212"/>
        <v>101</v>
      </c>
      <c r="R1687">
        <f t="shared" si="213"/>
        <v>97.5</v>
      </c>
      <c r="S1687" s="15">
        <f t="shared" si="214"/>
        <v>41962.596574074079</v>
      </c>
      <c r="T1687" s="15">
        <f t="shared" si="215"/>
        <v>41992.596574074079</v>
      </c>
      <c r="U1687">
        <f t="shared" si="217"/>
        <v>2014</v>
      </c>
    </row>
    <row r="1688" spans="1:22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 t="s">
        <v>8323</v>
      </c>
      <c r="P1688" t="s">
        <v>8324</v>
      </c>
      <c r="Q1688">
        <f t="shared" si="212"/>
        <v>106</v>
      </c>
      <c r="R1688">
        <f t="shared" si="213"/>
        <v>45.21</v>
      </c>
      <c r="S1688" s="15">
        <f t="shared" si="214"/>
        <v>42431.500069444446</v>
      </c>
      <c r="T1688" s="15">
        <f t="shared" si="215"/>
        <v>42491.458402777775</v>
      </c>
      <c r="U1688">
        <f t="shared" si="217"/>
        <v>2016</v>
      </c>
    </row>
    <row r="1689" spans="1:22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 t="s">
        <v>8327</v>
      </c>
      <c r="P1689" t="s">
        <v>8330</v>
      </c>
      <c r="Q1689">
        <f t="shared" si="212"/>
        <v>20</v>
      </c>
      <c r="R1689">
        <f t="shared" si="213"/>
        <v>114.82</v>
      </c>
      <c r="S1689" s="15">
        <f t="shared" si="214"/>
        <v>42805.032962962956</v>
      </c>
      <c r="T1689" s="15">
        <f t="shared" si="215"/>
        <v>42834.991296296299</v>
      </c>
      <c r="U1689">
        <f t="shared" si="217"/>
        <v>2017</v>
      </c>
    </row>
    <row r="1690" spans="1:22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 t="s">
        <v>8323</v>
      </c>
      <c r="P1690" t="s">
        <v>8326</v>
      </c>
      <c r="Q1690">
        <f t="shared" si="212"/>
        <v>101</v>
      </c>
      <c r="R1690">
        <f t="shared" si="213"/>
        <v>66.45</v>
      </c>
      <c r="S1690" s="15">
        <f t="shared" si="214"/>
        <v>42513.045798611114</v>
      </c>
      <c r="T1690" s="15">
        <f t="shared" si="215"/>
        <v>42543.045798611114</v>
      </c>
      <c r="U1690">
        <f t="shared" si="217"/>
        <v>2016</v>
      </c>
      <c r="V1690">
        <f t="shared" ref="V1690:V1691" si="218">_xlfn.DAYS(T1690,S1690)</f>
        <v>30</v>
      </c>
    </row>
    <row r="1691" spans="1:22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 t="s">
        <v>8323</v>
      </c>
      <c r="P1691" t="s">
        <v>8326</v>
      </c>
      <c r="Q1691">
        <f t="shared" si="212"/>
        <v>17</v>
      </c>
      <c r="R1691">
        <f t="shared" si="213"/>
        <v>315.5</v>
      </c>
      <c r="S1691" s="15">
        <f t="shared" si="214"/>
        <v>42171.758611111116</v>
      </c>
      <c r="T1691" s="15">
        <f t="shared" si="215"/>
        <v>42231.758611111116</v>
      </c>
      <c r="U1691">
        <f t="shared" si="217"/>
        <v>2015</v>
      </c>
      <c r="V1691">
        <f t="shared" si="218"/>
        <v>60</v>
      </c>
    </row>
    <row r="1692" spans="1:22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 t="s">
        <v>8311</v>
      </c>
      <c r="P1692" t="s">
        <v>8352</v>
      </c>
      <c r="Q1692">
        <f t="shared" si="212"/>
        <v>36</v>
      </c>
      <c r="R1692">
        <f t="shared" si="213"/>
        <v>57.3</v>
      </c>
      <c r="S1692" s="15">
        <f t="shared" si="214"/>
        <v>41901.542638888888</v>
      </c>
      <c r="T1692" s="15">
        <f t="shared" si="215"/>
        <v>41931.542638888888</v>
      </c>
      <c r="U1692">
        <f t="shared" si="217"/>
        <v>2014</v>
      </c>
    </row>
    <row r="1693" spans="1:22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 t="s">
        <v>8323</v>
      </c>
      <c r="P1693" t="s">
        <v>8335</v>
      </c>
      <c r="Q1693">
        <f t="shared" si="212"/>
        <v>105</v>
      </c>
      <c r="R1693">
        <f t="shared" si="213"/>
        <v>70.03</v>
      </c>
      <c r="S1693" s="15">
        <f t="shared" si="214"/>
        <v>41989.819212962961</v>
      </c>
      <c r="T1693" s="15">
        <f t="shared" si="215"/>
        <v>42049.819212962961</v>
      </c>
      <c r="U1693">
        <f t="shared" si="217"/>
        <v>2014</v>
      </c>
    </row>
    <row r="1694" spans="1:22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 t="s">
        <v>8323</v>
      </c>
      <c r="P1694" t="s">
        <v>8326</v>
      </c>
      <c r="Q1694">
        <f t="shared" si="212"/>
        <v>101</v>
      </c>
      <c r="R1694">
        <f t="shared" si="213"/>
        <v>35.49</v>
      </c>
      <c r="S1694" s="15">
        <f t="shared" si="214"/>
        <v>42144.041851851856</v>
      </c>
      <c r="T1694" s="15">
        <f t="shared" si="215"/>
        <v>42174.041851851856</v>
      </c>
      <c r="U1694">
        <f t="shared" si="217"/>
        <v>2015</v>
      </c>
      <c r="V1694">
        <f t="shared" ref="V1694:V1696" si="219">_xlfn.DAYS(T1694,S1694)</f>
        <v>30</v>
      </c>
    </row>
    <row r="1695" spans="1:22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 t="s">
        <v>8323</v>
      </c>
      <c r="P1695" t="s">
        <v>8326</v>
      </c>
      <c r="Q1695">
        <f t="shared" si="212"/>
        <v>101</v>
      </c>
      <c r="R1695">
        <f t="shared" si="213"/>
        <v>63</v>
      </c>
      <c r="S1695" s="15">
        <f t="shared" si="214"/>
        <v>41897.602037037039</v>
      </c>
      <c r="T1695" s="15">
        <f t="shared" si="215"/>
        <v>41927.602037037039</v>
      </c>
      <c r="U1695">
        <f t="shared" si="217"/>
        <v>2014</v>
      </c>
      <c r="V1695">
        <f t="shared" si="219"/>
        <v>30</v>
      </c>
    </row>
    <row r="1696" spans="1:22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 t="s">
        <v>8323</v>
      </c>
      <c r="P1696" t="s">
        <v>8326</v>
      </c>
      <c r="Q1696">
        <f t="shared" si="212"/>
        <v>126</v>
      </c>
      <c r="R1696">
        <f t="shared" si="213"/>
        <v>78.5</v>
      </c>
      <c r="S1696" s="15">
        <f t="shared" si="214"/>
        <v>42431.302002314813</v>
      </c>
      <c r="T1696" s="15">
        <f t="shared" si="215"/>
        <v>42471.104166666672</v>
      </c>
      <c r="U1696">
        <f t="shared" si="217"/>
        <v>2016</v>
      </c>
      <c r="V1696">
        <f t="shared" si="219"/>
        <v>40</v>
      </c>
    </row>
    <row r="1697" spans="1:22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 t="s">
        <v>8327</v>
      </c>
      <c r="P1697" t="s">
        <v>8331</v>
      </c>
      <c r="Q1697">
        <f t="shared" si="212"/>
        <v>100</v>
      </c>
      <c r="R1697">
        <f t="shared" si="213"/>
        <v>41.85</v>
      </c>
      <c r="S1697" s="15">
        <f t="shared" si="214"/>
        <v>41555.873645833337</v>
      </c>
      <c r="T1697" s="15">
        <f t="shared" si="215"/>
        <v>41585.915312500001</v>
      </c>
      <c r="U1697">
        <f t="shared" si="217"/>
        <v>2013</v>
      </c>
    </row>
    <row r="1698" spans="1:22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 t="s">
        <v>8311</v>
      </c>
      <c r="P1698" t="s">
        <v>8333</v>
      </c>
      <c r="Q1698">
        <f t="shared" si="212"/>
        <v>125</v>
      </c>
      <c r="R1698">
        <f t="shared" si="213"/>
        <v>38.549999999999997</v>
      </c>
      <c r="S1698" s="15">
        <f t="shared" si="214"/>
        <v>41304.962233796294</v>
      </c>
      <c r="T1698" s="15">
        <f t="shared" si="215"/>
        <v>41334.249305555553</v>
      </c>
      <c r="U1698">
        <f t="shared" si="217"/>
        <v>2013</v>
      </c>
    </row>
    <row r="1699" spans="1:22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 t="s">
        <v>8327</v>
      </c>
      <c r="P1699" t="s">
        <v>8331</v>
      </c>
      <c r="Q1699">
        <f t="shared" si="212"/>
        <v>125</v>
      </c>
      <c r="R1699">
        <f t="shared" si="213"/>
        <v>67.73</v>
      </c>
      <c r="S1699" s="15">
        <f t="shared" si="214"/>
        <v>42502.868761574078</v>
      </c>
      <c r="T1699" s="15">
        <f t="shared" si="215"/>
        <v>42562.868761574078</v>
      </c>
      <c r="U1699">
        <f t="shared" si="217"/>
        <v>2016</v>
      </c>
    </row>
    <row r="1700" spans="1:22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 t="s">
        <v>8327</v>
      </c>
      <c r="P1700" t="s">
        <v>8331</v>
      </c>
      <c r="Q1700">
        <f t="shared" si="212"/>
        <v>125</v>
      </c>
      <c r="R1700">
        <f t="shared" si="213"/>
        <v>119.29</v>
      </c>
      <c r="S1700" s="15">
        <f t="shared" si="214"/>
        <v>42031.631724537037</v>
      </c>
      <c r="T1700" s="15">
        <f t="shared" si="215"/>
        <v>42065.249305555553</v>
      </c>
      <c r="U1700">
        <f t="shared" si="217"/>
        <v>2015</v>
      </c>
    </row>
    <row r="1701" spans="1:22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 t="s">
        <v>8327</v>
      </c>
      <c r="P1701" t="s">
        <v>8331</v>
      </c>
      <c r="Q1701">
        <f t="shared" si="212"/>
        <v>100</v>
      </c>
      <c r="R1701">
        <f t="shared" si="213"/>
        <v>65.87</v>
      </c>
      <c r="S1701" s="15">
        <f t="shared" si="214"/>
        <v>42502.250775462962</v>
      </c>
      <c r="T1701" s="15">
        <f t="shared" si="215"/>
        <v>42527.250775462962</v>
      </c>
      <c r="U1701">
        <f t="shared" si="217"/>
        <v>2016</v>
      </c>
    </row>
    <row r="1702" spans="1:22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 t="s">
        <v>8316</v>
      </c>
      <c r="P1702" t="s">
        <v>8317</v>
      </c>
      <c r="Q1702">
        <f t="shared" si="212"/>
        <v>100</v>
      </c>
      <c r="R1702">
        <f t="shared" si="213"/>
        <v>43.91</v>
      </c>
      <c r="S1702" s="15">
        <f t="shared" si="214"/>
        <v>42221.79178240741</v>
      </c>
      <c r="T1702" s="15">
        <f t="shared" si="215"/>
        <v>42251.79178240741</v>
      </c>
      <c r="U1702">
        <f t="shared" si="217"/>
        <v>2015</v>
      </c>
    </row>
    <row r="1703" spans="1:22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 t="s">
        <v>8319</v>
      </c>
      <c r="P1703" t="s">
        <v>8345</v>
      </c>
      <c r="Q1703">
        <f t="shared" si="212"/>
        <v>15</v>
      </c>
      <c r="R1703">
        <f t="shared" si="213"/>
        <v>69.47</v>
      </c>
      <c r="S1703" s="15">
        <f t="shared" si="214"/>
        <v>41893.028877314813</v>
      </c>
      <c r="T1703" s="15">
        <f t="shared" si="215"/>
        <v>41953.070543981477</v>
      </c>
      <c r="U1703">
        <f t="shared" si="217"/>
        <v>2014</v>
      </c>
    </row>
    <row r="1704" spans="1:22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 t="s">
        <v>8323</v>
      </c>
      <c r="P1704" t="s">
        <v>8326</v>
      </c>
      <c r="Q1704">
        <f t="shared" si="212"/>
        <v>100</v>
      </c>
      <c r="R1704">
        <f t="shared" si="213"/>
        <v>61</v>
      </c>
      <c r="S1704" s="15">
        <f t="shared" si="214"/>
        <v>42664.809560185182</v>
      </c>
      <c r="T1704" s="15">
        <f t="shared" si="215"/>
        <v>42685.916666666672</v>
      </c>
      <c r="U1704">
        <f t="shared" si="217"/>
        <v>2016</v>
      </c>
      <c r="V1704">
        <f>_xlfn.DAYS(T1704,S1704)</f>
        <v>21</v>
      </c>
    </row>
    <row r="1705" spans="1:22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 t="s">
        <v>8327</v>
      </c>
      <c r="P1705" t="s">
        <v>8331</v>
      </c>
      <c r="Q1705">
        <f t="shared" si="212"/>
        <v>167</v>
      </c>
      <c r="R1705">
        <f t="shared" si="213"/>
        <v>75.77</v>
      </c>
      <c r="S1705" s="15">
        <f t="shared" si="214"/>
        <v>40516.087627314817</v>
      </c>
      <c r="T1705" s="15">
        <f t="shared" si="215"/>
        <v>40564.916666666664</v>
      </c>
      <c r="U1705">
        <f t="shared" si="217"/>
        <v>2010</v>
      </c>
    </row>
    <row r="1706" spans="1:22" ht="48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 t="s">
        <v>8323</v>
      </c>
      <c r="P1706" t="s">
        <v>8326</v>
      </c>
      <c r="Q1706">
        <f t="shared" si="212"/>
        <v>31</v>
      </c>
      <c r="R1706">
        <f t="shared" si="213"/>
        <v>1250</v>
      </c>
      <c r="S1706" s="15">
        <f t="shared" si="214"/>
        <v>42144.231527777782</v>
      </c>
      <c r="T1706" s="15">
        <f t="shared" si="215"/>
        <v>42203.125</v>
      </c>
      <c r="U1706">
        <f t="shared" si="217"/>
        <v>2015</v>
      </c>
      <c r="V1706">
        <f t="shared" ref="V1706:V1707" si="220">_xlfn.DAYS(T1706,S1706)</f>
        <v>59</v>
      </c>
    </row>
    <row r="1707" spans="1:22" ht="48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 t="s">
        <v>8323</v>
      </c>
      <c r="P1707" t="s">
        <v>8326</v>
      </c>
      <c r="Q1707">
        <f t="shared" si="212"/>
        <v>100</v>
      </c>
      <c r="R1707">
        <f t="shared" si="213"/>
        <v>50</v>
      </c>
      <c r="S1707" s="15">
        <f t="shared" si="214"/>
        <v>42675.057997685188</v>
      </c>
      <c r="T1707" s="15">
        <f t="shared" si="215"/>
        <v>42705.099664351852</v>
      </c>
      <c r="U1707">
        <f t="shared" si="217"/>
        <v>2016</v>
      </c>
      <c r="V1707">
        <f t="shared" si="220"/>
        <v>30</v>
      </c>
    </row>
    <row r="1708" spans="1:22" ht="48" hidden="1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 t="s">
        <v>8327</v>
      </c>
      <c r="P1708" t="s">
        <v>8328</v>
      </c>
      <c r="Q1708">
        <f t="shared" si="212"/>
        <v>100</v>
      </c>
      <c r="R1708">
        <f t="shared" si="213"/>
        <v>113.64</v>
      </c>
      <c r="S1708" s="15">
        <f t="shared" si="214"/>
        <v>40758.733483796292</v>
      </c>
      <c r="T1708" s="15">
        <f t="shared" si="215"/>
        <v>40818.733483796292</v>
      </c>
      <c r="U1708">
        <f t="shared" si="217"/>
        <v>2011</v>
      </c>
    </row>
    <row r="1709" spans="1:22" ht="48" hidden="1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 t="s">
        <v>8327</v>
      </c>
      <c r="P1709" t="s">
        <v>8328</v>
      </c>
      <c r="Q1709">
        <f t="shared" si="212"/>
        <v>100</v>
      </c>
      <c r="R1709">
        <f t="shared" si="213"/>
        <v>48.08</v>
      </c>
      <c r="S1709" s="15">
        <f t="shared" si="214"/>
        <v>41373.102465277778</v>
      </c>
      <c r="T1709" s="15">
        <f t="shared" si="215"/>
        <v>41403.102465277778</v>
      </c>
      <c r="U1709">
        <f t="shared" si="217"/>
        <v>2013</v>
      </c>
    </row>
    <row r="1710" spans="1:22" ht="32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 t="s">
        <v>8323</v>
      </c>
      <c r="P1710" t="s">
        <v>8326</v>
      </c>
      <c r="Q1710">
        <f t="shared" si="212"/>
        <v>100</v>
      </c>
      <c r="R1710">
        <f t="shared" si="213"/>
        <v>73.53</v>
      </c>
      <c r="S1710" s="15">
        <f t="shared" si="214"/>
        <v>42311.750324074077</v>
      </c>
      <c r="T1710" s="15">
        <f t="shared" si="215"/>
        <v>42336.750324074077</v>
      </c>
      <c r="U1710">
        <f t="shared" si="217"/>
        <v>2015</v>
      </c>
      <c r="V1710">
        <f t="shared" ref="V1710:V1712" si="221">_xlfn.DAYS(T1710,S1710)</f>
        <v>25</v>
      </c>
    </row>
    <row r="1711" spans="1:22" ht="4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 t="s">
        <v>8323</v>
      </c>
      <c r="P1711" t="s">
        <v>8326</v>
      </c>
      <c r="Q1711">
        <f t="shared" si="212"/>
        <v>100</v>
      </c>
      <c r="R1711">
        <f t="shared" si="213"/>
        <v>227.27</v>
      </c>
      <c r="S1711" s="15">
        <f t="shared" si="214"/>
        <v>41856.010069444441</v>
      </c>
      <c r="T1711" s="15">
        <f t="shared" si="215"/>
        <v>41890.125</v>
      </c>
      <c r="U1711">
        <f t="shared" si="217"/>
        <v>2014</v>
      </c>
      <c r="V1711">
        <f t="shared" si="221"/>
        <v>34</v>
      </c>
    </row>
    <row r="1712" spans="1:22" ht="32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 t="s">
        <v>8323</v>
      </c>
      <c r="P1712" t="s">
        <v>8326</v>
      </c>
      <c r="Q1712">
        <f t="shared" si="212"/>
        <v>100</v>
      </c>
      <c r="R1712">
        <f t="shared" si="213"/>
        <v>104.17</v>
      </c>
      <c r="S1712" s="15">
        <f t="shared" si="214"/>
        <v>42040.831678240742</v>
      </c>
      <c r="T1712" s="15">
        <f t="shared" si="215"/>
        <v>42070.831678240742</v>
      </c>
      <c r="U1712">
        <f t="shared" si="217"/>
        <v>2015</v>
      </c>
      <c r="V1712">
        <f t="shared" si="221"/>
        <v>30</v>
      </c>
    </row>
    <row r="1713" spans="1:22" ht="48" hidden="1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 t="s">
        <v>8323</v>
      </c>
      <c r="P1713" t="s">
        <v>8335</v>
      </c>
      <c r="Q1713">
        <f t="shared" si="212"/>
        <v>100</v>
      </c>
      <c r="R1713">
        <f t="shared" si="213"/>
        <v>100</v>
      </c>
      <c r="S1713" s="15">
        <f t="shared" si="214"/>
        <v>42087.792303240742</v>
      </c>
      <c r="T1713" s="15">
        <f t="shared" si="215"/>
        <v>42103.792303240742</v>
      </c>
      <c r="U1713">
        <f t="shared" si="217"/>
        <v>2015</v>
      </c>
    </row>
    <row r="1714" spans="1:22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 t="s">
        <v>8308</v>
      </c>
      <c r="P1714" t="s">
        <v>8340</v>
      </c>
      <c r="Q1714">
        <f t="shared" si="212"/>
        <v>6</v>
      </c>
      <c r="R1714">
        <f t="shared" si="213"/>
        <v>41.58</v>
      </c>
      <c r="S1714" s="15">
        <f t="shared" si="214"/>
        <v>41821.020601851851</v>
      </c>
      <c r="T1714" s="15">
        <f t="shared" si="215"/>
        <v>41849.020601851851</v>
      </c>
      <c r="U1714">
        <f t="shared" si="217"/>
        <v>2014</v>
      </c>
    </row>
    <row r="1715" spans="1:22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 t="s">
        <v>8323</v>
      </c>
      <c r="P1715" t="s">
        <v>8326</v>
      </c>
      <c r="Q1715">
        <f t="shared" si="212"/>
        <v>86</v>
      </c>
      <c r="R1715">
        <f t="shared" si="213"/>
        <v>248.5</v>
      </c>
      <c r="S1715" s="15">
        <f t="shared" si="214"/>
        <v>42534.631481481483</v>
      </c>
      <c r="T1715" s="15">
        <f t="shared" si="215"/>
        <v>42562.631481481483</v>
      </c>
      <c r="U1715">
        <f t="shared" si="217"/>
        <v>2016</v>
      </c>
      <c r="V1715">
        <f>_xlfn.DAYS(T1715,S1715)</f>
        <v>28</v>
      </c>
    </row>
    <row r="1716" spans="1:22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 t="s">
        <v>8308</v>
      </c>
      <c r="P1716" t="s">
        <v>8310</v>
      </c>
      <c r="Q1716">
        <f t="shared" si="212"/>
        <v>2</v>
      </c>
      <c r="R1716">
        <f t="shared" si="213"/>
        <v>155.25</v>
      </c>
      <c r="S1716" s="15">
        <f t="shared" si="214"/>
        <v>42732.872986111113</v>
      </c>
      <c r="T1716" s="15">
        <f t="shared" si="215"/>
        <v>42784.999305555553</v>
      </c>
      <c r="U1716">
        <f t="shared" si="217"/>
        <v>2016</v>
      </c>
    </row>
    <row r="1717" spans="1:22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 t="s">
        <v>8311</v>
      </c>
      <c r="P1717" t="s">
        <v>8349</v>
      </c>
      <c r="Q1717">
        <f t="shared" si="212"/>
        <v>41</v>
      </c>
      <c r="R1717">
        <f t="shared" si="213"/>
        <v>47.77</v>
      </c>
      <c r="S1717" s="15">
        <f t="shared" si="214"/>
        <v>42438.813449074078</v>
      </c>
      <c r="T1717" s="15">
        <f t="shared" si="215"/>
        <v>42468.771782407406</v>
      </c>
      <c r="U1717">
        <f t="shared" si="217"/>
        <v>2016</v>
      </c>
    </row>
    <row r="1718" spans="1:22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 t="s">
        <v>8323</v>
      </c>
      <c r="P1718" t="s">
        <v>8324</v>
      </c>
      <c r="Q1718">
        <f t="shared" si="212"/>
        <v>42</v>
      </c>
      <c r="R1718">
        <f t="shared" si="213"/>
        <v>79.87</v>
      </c>
      <c r="S1718" s="15">
        <f t="shared" si="214"/>
        <v>41876.718935185185</v>
      </c>
      <c r="T1718" s="15">
        <f t="shared" si="215"/>
        <v>41931.208333333336</v>
      </c>
      <c r="U1718">
        <f t="shared" si="217"/>
        <v>2014</v>
      </c>
    </row>
    <row r="1719" spans="1:22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 t="s">
        <v>8308</v>
      </c>
      <c r="P1719" t="s">
        <v>8310</v>
      </c>
      <c r="Q1719">
        <f t="shared" si="212"/>
        <v>12</v>
      </c>
      <c r="R1719">
        <f t="shared" si="213"/>
        <v>72.59</v>
      </c>
      <c r="S1719" s="15">
        <f t="shared" si="214"/>
        <v>42579.634733796294</v>
      </c>
      <c r="T1719" s="15">
        <f t="shared" si="215"/>
        <v>42622.25</v>
      </c>
      <c r="U1719">
        <f t="shared" si="217"/>
        <v>2016</v>
      </c>
    </row>
    <row r="1720" spans="1:22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 t="s">
        <v>8327</v>
      </c>
      <c r="P1720" t="s">
        <v>8329</v>
      </c>
      <c r="Q1720">
        <f t="shared" si="212"/>
        <v>123</v>
      </c>
      <c r="R1720">
        <f t="shared" si="213"/>
        <v>32.32</v>
      </c>
      <c r="S1720" s="15">
        <f t="shared" si="214"/>
        <v>41127.812303240738</v>
      </c>
      <c r="T1720" s="15">
        <f t="shared" si="215"/>
        <v>41150</v>
      </c>
      <c r="U1720">
        <f t="shared" si="217"/>
        <v>2012</v>
      </c>
    </row>
    <row r="1721" spans="1:22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 t="s">
        <v>8313</v>
      </c>
      <c r="P1721" t="s">
        <v>8314</v>
      </c>
      <c r="Q1721">
        <f t="shared" si="212"/>
        <v>111</v>
      </c>
      <c r="R1721">
        <f t="shared" si="213"/>
        <v>23.8</v>
      </c>
      <c r="S1721" s="15">
        <f t="shared" si="214"/>
        <v>42680.47555555556</v>
      </c>
      <c r="T1721" s="15">
        <f t="shared" si="215"/>
        <v>42708</v>
      </c>
      <c r="U1721">
        <f t="shared" si="217"/>
        <v>2016</v>
      </c>
    </row>
    <row r="1722" spans="1:22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 t="s">
        <v>8327</v>
      </c>
      <c r="P1722" t="s">
        <v>8328</v>
      </c>
      <c r="Q1722">
        <f t="shared" si="212"/>
        <v>41</v>
      </c>
      <c r="R1722">
        <f t="shared" si="213"/>
        <v>143.82</v>
      </c>
      <c r="S1722" s="15">
        <f t="shared" si="214"/>
        <v>40304.20003472222</v>
      </c>
      <c r="T1722" s="15">
        <f t="shared" si="215"/>
        <v>40391.166666666664</v>
      </c>
      <c r="U1722">
        <f t="shared" si="217"/>
        <v>2010</v>
      </c>
    </row>
    <row r="1723" spans="1:22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 t="s">
        <v>8323</v>
      </c>
      <c r="P1723" t="s">
        <v>8326</v>
      </c>
      <c r="Q1723">
        <f t="shared" si="212"/>
        <v>121</v>
      </c>
      <c r="R1723">
        <f t="shared" si="213"/>
        <v>33.67</v>
      </c>
      <c r="S1723" s="15">
        <f t="shared" si="214"/>
        <v>42775.51494212963</v>
      </c>
      <c r="T1723" s="15">
        <f t="shared" si="215"/>
        <v>42805.51494212963</v>
      </c>
      <c r="U1723">
        <f t="shared" si="217"/>
        <v>2017</v>
      </c>
      <c r="V1723">
        <f>_xlfn.DAYS(T1723,S1723)</f>
        <v>30</v>
      </c>
    </row>
    <row r="1724" spans="1:22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 t="s">
        <v>8327</v>
      </c>
      <c r="P1724" t="s">
        <v>8328</v>
      </c>
      <c r="Q1724">
        <f t="shared" si="212"/>
        <v>121</v>
      </c>
      <c r="R1724">
        <f t="shared" si="213"/>
        <v>48.24</v>
      </c>
      <c r="S1724" s="15">
        <f t="shared" si="214"/>
        <v>41037.892465277779</v>
      </c>
      <c r="T1724" s="15">
        <f t="shared" si="215"/>
        <v>41051.145833333336</v>
      </c>
      <c r="U1724">
        <f t="shared" si="217"/>
        <v>2012</v>
      </c>
    </row>
    <row r="1725" spans="1:22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 t="s">
        <v>8323</v>
      </c>
      <c r="P1725" t="s">
        <v>8326</v>
      </c>
      <c r="Q1725">
        <f t="shared" si="212"/>
        <v>121</v>
      </c>
      <c r="R1725">
        <f t="shared" si="213"/>
        <v>40.85</v>
      </c>
      <c r="S1725" s="15">
        <f t="shared" si="214"/>
        <v>42282.768414351856</v>
      </c>
      <c r="T1725" s="15">
        <f t="shared" si="215"/>
        <v>42312.810081018513</v>
      </c>
      <c r="U1725">
        <f t="shared" si="217"/>
        <v>2015</v>
      </c>
      <c r="V1725">
        <f>_xlfn.DAYS(T1725,S1725)</f>
        <v>30</v>
      </c>
    </row>
    <row r="1726" spans="1:22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 t="s">
        <v>8327</v>
      </c>
      <c r="P1726" t="s">
        <v>8331</v>
      </c>
      <c r="Q1726">
        <f t="shared" si="212"/>
        <v>120</v>
      </c>
      <c r="R1726">
        <f t="shared" si="213"/>
        <v>141.47</v>
      </c>
      <c r="S1726" s="15">
        <f t="shared" si="214"/>
        <v>41774.599930555552</v>
      </c>
      <c r="T1726" s="15">
        <f t="shared" si="215"/>
        <v>41804.599930555552</v>
      </c>
      <c r="U1726">
        <f t="shared" si="217"/>
        <v>2014</v>
      </c>
    </row>
    <row r="1727" spans="1:22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 t="s">
        <v>8323</v>
      </c>
      <c r="P1727" t="s">
        <v>8326</v>
      </c>
      <c r="Q1727">
        <f t="shared" si="212"/>
        <v>120</v>
      </c>
      <c r="R1727">
        <f t="shared" si="213"/>
        <v>104.57</v>
      </c>
      <c r="S1727" s="15">
        <f t="shared" si="214"/>
        <v>42494.683634259258</v>
      </c>
      <c r="T1727" s="15">
        <f t="shared" si="215"/>
        <v>42524.6875</v>
      </c>
      <c r="U1727">
        <f t="shared" si="217"/>
        <v>2016</v>
      </c>
      <c r="V1727">
        <f t="shared" ref="V1727:V1728" si="222">_xlfn.DAYS(T1727,S1727)</f>
        <v>30</v>
      </c>
    </row>
    <row r="1728" spans="1:22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 t="s">
        <v>8323</v>
      </c>
      <c r="P1728" t="s">
        <v>8326</v>
      </c>
      <c r="Q1728">
        <f t="shared" si="212"/>
        <v>120</v>
      </c>
      <c r="R1728">
        <f t="shared" si="213"/>
        <v>44.54</v>
      </c>
      <c r="S1728" s="15">
        <f t="shared" si="214"/>
        <v>41842.607592592591</v>
      </c>
      <c r="T1728" s="15">
        <f t="shared" si="215"/>
        <v>41864.916666666664</v>
      </c>
      <c r="U1728">
        <f t="shared" si="217"/>
        <v>2014</v>
      </c>
      <c r="V1728">
        <f t="shared" si="222"/>
        <v>22</v>
      </c>
    </row>
    <row r="1729" spans="1:22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 t="s">
        <v>8327</v>
      </c>
      <c r="P1729" t="s">
        <v>8330</v>
      </c>
      <c r="Q1729">
        <f t="shared" si="212"/>
        <v>100</v>
      </c>
      <c r="R1729">
        <f t="shared" si="213"/>
        <v>171.43</v>
      </c>
      <c r="S1729" s="15">
        <f t="shared" si="214"/>
        <v>42780.942476851851</v>
      </c>
      <c r="T1729" s="15">
        <f t="shared" si="215"/>
        <v>42810.900810185187</v>
      </c>
      <c r="U1729">
        <f t="shared" si="217"/>
        <v>2017</v>
      </c>
    </row>
    <row r="1730" spans="1:22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 t="s">
        <v>8323</v>
      </c>
      <c r="P1730" t="s">
        <v>8326</v>
      </c>
      <c r="Q1730">
        <f t="shared" si="212"/>
        <v>100</v>
      </c>
      <c r="R1730">
        <f t="shared" si="213"/>
        <v>171.43</v>
      </c>
      <c r="S1730" s="15">
        <f t="shared" si="214"/>
        <v>42661.442060185189</v>
      </c>
      <c r="T1730" s="15">
        <f t="shared" si="215"/>
        <v>42691.483726851846</v>
      </c>
      <c r="U1730">
        <f t="shared" si="217"/>
        <v>2016</v>
      </c>
      <c r="V1730">
        <f>_xlfn.DAYS(T1730,S1730)</f>
        <v>30</v>
      </c>
    </row>
    <row r="1731" spans="1:22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 t="s">
        <v>8327</v>
      </c>
      <c r="P1731" t="s">
        <v>8331</v>
      </c>
      <c r="Q1731">
        <f t="shared" ref="Q1731:Q1794" si="223">ROUND(E1731/D1731*100,0)</f>
        <v>160</v>
      </c>
      <c r="R1731">
        <f t="shared" ref="R1731:R1794" si="224">IFERROR(ROUND(E1731/L1731,2),0)</f>
        <v>25</v>
      </c>
      <c r="S1731" s="15">
        <f t="shared" ref="S1731:S1794" si="225">(((J1731/60)/60)/24)+DATE(1970,1,1)</f>
        <v>41080.960243055553</v>
      </c>
      <c r="T1731" s="15">
        <f t="shared" ref="T1731:T1794" si="226">(((I1731/60)/60)/24)+DATE(1970,1,1)</f>
        <v>41110.960243055553</v>
      </c>
      <c r="U1731">
        <f t="shared" si="217"/>
        <v>2012</v>
      </c>
    </row>
    <row r="1732" spans="1:22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 t="s">
        <v>8327</v>
      </c>
      <c r="P1732" t="s">
        <v>8330</v>
      </c>
      <c r="Q1732">
        <f t="shared" si="223"/>
        <v>48</v>
      </c>
      <c r="R1732">
        <f t="shared" si="224"/>
        <v>159.33000000000001</v>
      </c>
      <c r="S1732" s="15">
        <f t="shared" si="225"/>
        <v>42788.151238425926</v>
      </c>
      <c r="T1732" s="15">
        <f t="shared" si="226"/>
        <v>42820.999305555553</v>
      </c>
      <c r="U1732">
        <f t="shared" si="217"/>
        <v>2017</v>
      </c>
    </row>
    <row r="1733" spans="1:22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 t="s">
        <v>8323</v>
      </c>
      <c r="P1733" t="s">
        <v>8326</v>
      </c>
      <c r="Q1733">
        <f t="shared" si="223"/>
        <v>119</v>
      </c>
      <c r="R1733">
        <f t="shared" si="224"/>
        <v>108.59</v>
      </c>
      <c r="S1733" s="15">
        <f t="shared" si="225"/>
        <v>42484.551550925928</v>
      </c>
      <c r="T1733" s="15">
        <f t="shared" si="226"/>
        <v>42498.875</v>
      </c>
      <c r="U1733">
        <f t="shared" si="217"/>
        <v>2016</v>
      </c>
      <c r="V1733">
        <f>_xlfn.DAYS(T1733,S1733)</f>
        <v>14</v>
      </c>
    </row>
    <row r="1734" spans="1:22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 t="s">
        <v>8321</v>
      </c>
      <c r="P1734" t="s">
        <v>8343</v>
      </c>
      <c r="Q1734">
        <f t="shared" si="223"/>
        <v>108</v>
      </c>
      <c r="R1734">
        <f t="shared" si="224"/>
        <v>58.17</v>
      </c>
      <c r="S1734" s="15">
        <f t="shared" si="225"/>
        <v>41208.010196759256</v>
      </c>
      <c r="T1734" s="15">
        <f t="shared" si="226"/>
        <v>41228</v>
      </c>
      <c r="U1734">
        <f t="shared" si="217"/>
        <v>2012</v>
      </c>
    </row>
    <row r="1735" spans="1:22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 t="s">
        <v>8321</v>
      </c>
      <c r="P1735" t="s">
        <v>8343</v>
      </c>
      <c r="Q1735">
        <f t="shared" si="223"/>
        <v>119</v>
      </c>
      <c r="R1735">
        <f t="shared" si="224"/>
        <v>91.23</v>
      </c>
      <c r="S1735" s="15">
        <f t="shared" si="225"/>
        <v>42539.849768518514</v>
      </c>
      <c r="T1735" s="15">
        <f t="shared" si="226"/>
        <v>42569.849768518514</v>
      </c>
      <c r="U1735">
        <f t="shared" si="217"/>
        <v>2016</v>
      </c>
    </row>
    <row r="1736" spans="1:22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 t="s">
        <v>8321</v>
      </c>
      <c r="P1736" t="s">
        <v>8332</v>
      </c>
      <c r="Q1736">
        <f t="shared" si="223"/>
        <v>119</v>
      </c>
      <c r="R1736">
        <f t="shared" si="224"/>
        <v>103.04</v>
      </c>
      <c r="S1736" s="15">
        <f t="shared" si="225"/>
        <v>42097.778946759259</v>
      </c>
      <c r="T1736" s="15">
        <f t="shared" si="226"/>
        <v>42124.638888888891</v>
      </c>
      <c r="U1736">
        <f t="shared" si="217"/>
        <v>2015</v>
      </c>
    </row>
    <row r="1737" spans="1:22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 t="s">
        <v>8323</v>
      </c>
      <c r="P1737" t="s">
        <v>8324</v>
      </c>
      <c r="Q1737">
        <f t="shared" si="223"/>
        <v>158</v>
      </c>
      <c r="R1737">
        <f t="shared" si="224"/>
        <v>158</v>
      </c>
      <c r="S1737" s="15">
        <f t="shared" si="225"/>
        <v>41996.832395833335</v>
      </c>
      <c r="T1737" s="15">
        <f t="shared" si="226"/>
        <v>42056.832395833335</v>
      </c>
      <c r="U1737">
        <f t="shared" si="217"/>
        <v>2014</v>
      </c>
    </row>
    <row r="1738" spans="1:22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 t="s">
        <v>8323</v>
      </c>
      <c r="P1738" t="s">
        <v>8326</v>
      </c>
      <c r="Q1738">
        <f t="shared" si="223"/>
        <v>32</v>
      </c>
      <c r="R1738">
        <f t="shared" si="224"/>
        <v>60.67</v>
      </c>
      <c r="S1738" s="15">
        <f t="shared" si="225"/>
        <v>42103.016585648147</v>
      </c>
      <c r="T1738" s="15">
        <f t="shared" si="226"/>
        <v>42163.016585648147</v>
      </c>
      <c r="U1738">
        <f t="shared" si="217"/>
        <v>2015</v>
      </c>
      <c r="V1738">
        <f>_xlfn.DAYS(T1738,S1738)</f>
        <v>60</v>
      </c>
    </row>
    <row r="1739" spans="1:22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 t="s">
        <v>8321</v>
      </c>
      <c r="P1739" t="s">
        <v>8343</v>
      </c>
      <c r="Q1739">
        <f t="shared" si="223"/>
        <v>107</v>
      </c>
      <c r="R1739">
        <f t="shared" si="224"/>
        <v>39.380000000000003</v>
      </c>
      <c r="S1739" s="15">
        <f t="shared" si="225"/>
        <v>42485.724768518514</v>
      </c>
      <c r="T1739" s="15">
        <f t="shared" si="226"/>
        <v>42504</v>
      </c>
      <c r="U1739">
        <f t="shared" si="217"/>
        <v>2016</v>
      </c>
    </row>
    <row r="1740" spans="1:22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 t="s">
        <v>8323</v>
      </c>
      <c r="P1740" t="s">
        <v>8326</v>
      </c>
      <c r="Q1740">
        <f t="shared" si="223"/>
        <v>131</v>
      </c>
      <c r="R1740">
        <f t="shared" si="224"/>
        <v>41.42</v>
      </c>
      <c r="S1740" s="15">
        <f t="shared" si="225"/>
        <v>41891.665324074071</v>
      </c>
      <c r="T1740" s="15">
        <f t="shared" si="226"/>
        <v>41913.166666666664</v>
      </c>
      <c r="U1740">
        <f t="shared" si="217"/>
        <v>2014</v>
      </c>
      <c r="V1740">
        <f>_xlfn.DAYS(T1740,S1740)</f>
        <v>22</v>
      </c>
    </row>
    <row r="1741" spans="1:22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 t="s">
        <v>8327</v>
      </c>
      <c r="P1741" t="s">
        <v>8328</v>
      </c>
      <c r="Q1741">
        <f t="shared" si="223"/>
        <v>9</v>
      </c>
      <c r="R1741">
        <f t="shared" si="224"/>
        <v>73.760000000000005</v>
      </c>
      <c r="S1741" s="15">
        <f t="shared" si="225"/>
        <v>41887.784062500003</v>
      </c>
      <c r="T1741" s="15">
        <f t="shared" si="226"/>
        <v>41917.784062500003</v>
      </c>
      <c r="U1741">
        <f t="shared" si="217"/>
        <v>2014</v>
      </c>
    </row>
    <row r="1742" spans="1:22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 t="s">
        <v>8323</v>
      </c>
      <c r="P1742" t="s">
        <v>8335</v>
      </c>
      <c r="Q1742">
        <f t="shared" si="223"/>
        <v>20</v>
      </c>
      <c r="R1742">
        <f t="shared" si="224"/>
        <v>58.95</v>
      </c>
      <c r="S1742" s="15">
        <f t="shared" si="225"/>
        <v>42403.971851851849</v>
      </c>
      <c r="T1742" s="15">
        <f t="shared" si="226"/>
        <v>42433.971851851849</v>
      </c>
      <c r="U1742">
        <f t="shared" si="217"/>
        <v>2016</v>
      </c>
    </row>
    <row r="1743" spans="1:22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 t="s">
        <v>8313</v>
      </c>
      <c r="P1743" t="s">
        <v>8314</v>
      </c>
      <c r="Q1743">
        <f t="shared" si="223"/>
        <v>14</v>
      </c>
      <c r="R1743">
        <f t="shared" si="224"/>
        <v>63.65</v>
      </c>
      <c r="S1743" s="15">
        <f t="shared" si="225"/>
        <v>42321.660509259258</v>
      </c>
      <c r="T1743" s="15">
        <f t="shared" si="226"/>
        <v>42353.506944444445</v>
      </c>
      <c r="U1743">
        <f t="shared" ref="U1743:U1806" si="227">YEAR(S1743)</f>
        <v>2015</v>
      </c>
    </row>
    <row r="1744" spans="1:22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 t="s">
        <v>8327</v>
      </c>
      <c r="P1744" t="s">
        <v>8328</v>
      </c>
      <c r="Q1744">
        <f t="shared" si="223"/>
        <v>107</v>
      </c>
      <c r="R1744">
        <f t="shared" si="224"/>
        <v>53.52</v>
      </c>
      <c r="S1744" s="15">
        <f t="shared" si="225"/>
        <v>41270.21497685185</v>
      </c>
      <c r="T1744" s="15">
        <f t="shared" si="226"/>
        <v>41300.21497685185</v>
      </c>
      <c r="U1744">
        <f t="shared" si="227"/>
        <v>2012</v>
      </c>
    </row>
    <row r="1745" spans="1:22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 t="s">
        <v>8323</v>
      </c>
      <c r="P1745" t="s">
        <v>8335</v>
      </c>
      <c r="Q1745">
        <f t="shared" si="223"/>
        <v>131</v>
      </c>
      <c r="R1745">
        <f t="shared" si="224"/>
        <v>112.14</v>
      </c>
      <c r="S1745" s="15">
        <f t="shared" si="225"/>
        <v>41806.669317129628</v>
      </c>
      <c r="T1745" s="15">
        <f t="shared" si="226"/>
        <v>41835.208333333336</v>
      </c>
      <c r="U1745">
        <f t="shared" si="227"/>
        <v>2014</v>
      </c>
    </row>
    <row r="1746" spans="1:22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 t="s">
        <v>8327</v>
      </c>
      <c r="P1746" t="s">
        <v>8331</v>
      </c>
      <c r="Q1746">
        <f t="shared" si="223"/>
        <v>117</v>
      </c>
      <c r="R1746">
        <f t="shared" si="224"/>
        <v>58.63</v>
      </c>
      <c r="S1746" s="15">
        <f t="shared" si="225"/>
        <v>41005.45784722222</v>
      </c>
      <c r="T1746" s="15">
        <f t="shared" si="226"/>
        <v>41048.125</v>
      </c>
      <c r="U1746">
        <f t="shared" si="227"/>
        <v>2012</v>
      </c>
    </row>
    <row r="1747" spans="1:22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 t="s">
        <v>8327</v>
      </c>
      <c r="P1747" t="s">
        <v>8331</v>
      </c>
      <c r="Q1747">
        <f t="shared" si="223"/>
        <v>117</v>
      </c>
      <c r="R1747">
        <f t="shared" si="224"/>
        <v>75.48</v>
      </c>
      <c r="S1747" s="15">
        <f t="shared" si="225"/>
        <v>40838.043391203704</v>
      </c>
      <c r="T1747" s="15">
        <f t="shared" si="226"/>
        <v>40883.085057870368</v>
      </c>
      <c r="U1747">
        <f t="shared" si="227"/>
        <v>2011</v>
      </c>
    </row>
    <row r="1748" spans="1:22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 t="s">
        <v>8327</v>
      </c>
      <c r="P1748" t="s">
        <v>8331</v>
      </c>
      <c r="Q1748">
        <f t="shared" si="223"/>
        <v>117</v>
      </c>
      <c r="R1748">
        <f t="shared" si="224"/>
        <v>61.58</v>
      </c>
      <c r="S1748" s="15">
        <f t="shared" si="225"/>
        <v>41205.707048611112</v>
      </c>
      <c r="T1748" s="15">
        <f t="shared" si="226"/>
        <v>41239.207638888889</v>
      </c>
      <c r="U1748">
        <f t="shared" si="227"/>
        <v>2012</v>
      </c>
    </row>
    <row r="1749" spans="1:22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 t="s">
        <v>8313</v>
      </c>
      <c r="P1749" t="s">
        <v>8353</v>
      </c>
      <c r="Q1749">
        <f t="shared" si="223"/>
        <v>42</v>
      </c>
      <c r="R1749">
        <f t="shared" si="224"/>
        <v>83.43</v>
      </c>
      <c r="S1749" s="15">
        <f t="shared" si="225"/>
        <v>42034.639768518522</v>
      </c>
      <c r="T1749" s="15">
        <f t="shared" si="226"/>
        <v>42064.639768518522</v>
      </c>
      <c r="U1749">
        <f t="shared" si="227"/>
        <v>2015</v>
      </c>
    </row>
    <row r="1750" spans="1:22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 t="s">
        <v>8323</v>
      </c>
      <c r="P1750" t="s">
        <v>8335</v>
      </c>
      <c r="Q1750">
        <f t="shared" si="223"/>
        <v>117</v>
      </c>
      <c r="R1750">
        <f t="shared" si="224"/>
        <v>41.7</v>
      </c>
      <c r="S1750" s="15">
        <f t="shared" si="225"/>
        <v>42050.019641203704</v>
      </c>
      <c r="T1750" s="15">
        <f t="shared" si="226"/>
        <v>42064.207638888889</v>
      </c>
      <c r="U1750">
        <f t="shared" si="227"/>
        <v>2015</v>
      </c>
    </row>
    <row r="1751" spans="1:22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 t="s">
        <v>8327</v>
      </c>
      <c r="P1751" t="s">
        <v>8341</v>
      </c>
      <c r="Q1751">
        <f t="shared" si="223"/>
        <v>156</v>
      </c>
      <c r="R1751">
        <f t="shared" si="224"/>
        <v>38.880000000000003</v>
      </c>
      <c r="S1751" s="15">
        <f t="shared" si="225"/>
        <v>41113.199155092596</v>
      </c>
      <c r="T1751" s="15">
        <f t="shared" si="226"/>
        <v>41173.199155092596</v>
      </c>
      <c r="U1751">
        <f t="shared" si="227"/>
        <v>2012</v>
      </c>
    </row>
    <row r="1752" spans="1:22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 t="s">
        <v>8323</v>
      </c>
      <c r="P1752" t="s">
        <v>8326</v>
      </c>
      <c r="Q1752">
        <f t="shared" si="223"/>
        <v>106</v>
      </c>
      <c r="R1752">
        <f t="shared" si="224"/>
        <v>34.79</v>
      </c>
      <c r="S1752" s="15">
        <f t="shared" si="225"/>
        <v>41550.867673611108</v>
      </c>
      <c r="T1752" s="15">
        <f t="shared" si="226"/>
        <v>41580.867673611108</v>
      </c>
      <c r="U1752">
        <f t="shared" si="227"/>
        <v>2013</v>
      </c>
      <c r="V1752">
        <f>_xlfn.DAYS(T1752,S1752)</f>
        <v>30</v>
      </c>
    </row>
    <row r="1753" spans="1:22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 t="s">
        <v>8321</v>
      </c>
      <c r="P1753" t="s">
        <v>8343</v>
      </c>
      <c r="Q1753">
        <f t="shared" si="223"/>
        <v>116</v>
      </c>
      <c r="R1753">
        <f t="shared" si="224"/>
        <v>116.25</v>
      </c>
      <c r="S1753" s="15">
        <f t="shared" si="225"/>
        <v>41075.583379629628</v>
      </c>
      <c r="T1753" s="15">
        <f t="shared" si="226"/>
        <v>41105.583379629628</v>
      </c>
      <c r="U1753">
        <f t="shared" si="227"/>
        <v>2012</v>
      </c>
    </row>
    <row r="1754" spans="1:22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 t="s">
        <v>8327</v>
      </c>
      <c r="P1754" t="s">
        <v>8328</v>
      </c>
      <c r="Q1754">
        <f t="shared" si="223"/>
        <v>116</v>
      </c>
      <c r="R1754">
        <f t="shared" si="224"/>
        <v>31</v>
      </c>
      <c r="S1754" s="15">
        <f t="shared" si="225"/>
        <v>41341.111400462964</v>
      </c>
      <c r="T1754" s="15">
        <f t="shared" si="226"/>
        <v>41380.791666666664</v>
      </c>
      <c r="U1754">
        <f t="shared" si="227"/>
        <v>2013</v>
      </c>
    </row>
    <row r="1755" spans="1:22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 t="s">
        <v>8323</v>
      </c>
      <c r="P1755" t="s">
        <v>8326</v>
      </c>
      <c r="Q1755">
        <f t="shared" si="223"/>
        <v>116</v>
      </c>
      <c r="R1755">
        <f t="shared" si="224"/>
        <v>80.03</v>
      </c>
      <c r="S1755" s="15">
        <f t="shared" si="225"/>
        <v>42382.244409722218</v>
      </c>
      <c r="T1755" s="15">
        <f t="shared" si="226"/>
        <v>42396.041666666672</v>
      </c>
      <c r="U1755">
        <f t="shared" si="227"/>
        <v>2016</v>
      </c>
      <c r="V1755">
        <f>_xlfn.DAYS(T1755,S1755)</f>
        <v>14</v>
      </c>
    </row>
    <row r="1756" spans="1:22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 t="s">
        <v>8308</v>
      </c>
      <c r="P1756" t="s">
        <v>8310</v>
      </c>
      <c r="Q1756">
        <f t="shared" si="223"/>
        <v>46</v>
      </c>
      <c r="R1756">
        <f t="shared" si="224"/>
        <v>20.34</v>
      </c>
      <c r="S1756" s="15">
        <f t="shared" si="225"/>
        <v>42388.523020833338</v>
      </c>
      <c r="T1756" s="15">
        <f t="shared" si="226"/>
        <v>42403.523020833338</v>
      </c>
      <c r="U1756">
        <f t="shared" si="227"/>
        <v>2016</v>
      </c>
    </row>
    <row r="1757" spans="1:22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 t="s">
        <v>8327</v>
      </c>
      <c r="P1757" t="s">
        <v>8328</v>
      </c>
      <c r="Q1757">
        <f t="shared" si="223"/>
        <v>116</v>
      </c>
      <c r="R1757">
        <f t="shared" si="224"/>
        <v>36.11</v>
      </c>
      <c r="S1757" s="15">
        <f t="shared" si="225"/>
        <v>41590.255868055552</v>
      </c>
      <c r="T1757" s="15">
        <f t="shared" si="226"/>
        <v>41620.255868055552</v>
      </c>
      <c r="U1757">
        <f t="shared" si="227"/>
        <v>2013</v>
      </c>
    </row>
    <row r="1758" spans="1:22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 t="s">
        <v>8323</v>
      </c>
      <c r="P1758" t="s">
        <v>8326</v>
      </c>
      <c r="Q1758">
        <f t="shared" si="223"/>
        <v>110</v>
      </c>
      <c r="R1758">
        <f t="shared" si="224"/>
        <v>51.22</v>
      </c>
      <c r="S1758" s="15">
        <f t="shared" si="225"/>
        <v>41960.119085648148</v>
      </c>
      <c r="T1758" s="15">
        <f t="shared" si="226"/>
        <v>41990.119085648148</v>
      </c>
      <c r="U1758">
        <f t="shared" si="227"/>
        <v>2014</v>
      </c>
      <c r="V1758">
        <f t="shared" ref="V1758:V1760" si="228">_xlfn.DAYS(T1758,S1758)</f>
        <v>30</v>
      </c>
    </row>
    <row r="1759" spans="1:22" ht="48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 t="s">
        <v>8323</v>
      </c>
      <c r="P1759" t="s">
        <v>8326</v>
      </c>
      <c r="Q1759">
        <f t="shared" si="223"/>
        <v>7</v>
      </c>
      <c r="R1759">
        <f t="shared" si="224"/>
        <v>383.33</v>
      </c>
      <c r="S1759" s="15">
        <f t="shared" si="225"/>
        <v>42697.010520833333</v>
      </c>
      <c r="T1759" s="15">
        <f t="shared" si="226"/>
        <v>42730.010520833333</v>
      </c>
      <c r="U1759">
        <f t="shared" si="227"/>
        <v>2016</v>
      </c>
      <c r="V1759">
        <f t="shared" si="228"/>
        <v>33</v>
      </c>
    </row>
    <row r="1760" spans="1:22" ht="4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 t="s">
        <v>8323</v>
      </c>
      <c r="P1760" t="s">
        <v>8326</v>
      </c>
      <c r="Q1760">
        <f t="shared" si="223"/>
        <v>115</v>
      </c>
      <c r="R1760">
        <f t="shared" si="224"/>
        <v>79.31</v>
      </c>
      <c r="S1760" s="15">
        <f t="shared" si="225"/>
        <v>40923.729953703703</v>
      </c>
      <c r="T1760" s="15">
        <f t="shared" si="226"/>
        <v>40953.729953703703</v>
      </c>
      <c r="U1760">
        <f t="shared" si="227"/>
        <v>2012</v>
      </c>
      <c r="V1760">
        <f t="shared" si="228"/>
        <v>30</v>
      </c>
    </row>
    <row r="1761" spans="1:22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 t="s">
        <v>8316</v>
      </c>
      <c r="P1761" t="s">
        <v>8317</v>
      </c>
      <c r="Q1761">
        <f t="shared" si="223"/>
        <v>460</v>
      </c>
      <c r="R1761">
        <f t="shared" si="224"/>
        <v>11.67</v>
      </c>
      <c r="S1761" s="15">
        <f t="shared" si="225"/>
        <v>42752.647777777776</v>
      </c>
      <c r="T1761" s="15">
        <f t="shared" si="226"/>
        <v>42759.647777777776</v>
      </c>
      <c r="U1761">
        <f t="shared" si="227"/>
        <v>2017</v>
      </c>
    </row>
    <row r="1762" spans="1:22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 t="s">
        <v>8327</v>
      </c>
      <c r="P1762" t="s">
        <v>8329</v>
      </c>
      <c r="Q1762">
        <f t="shared" si="223"/>
        <v>115</v>
      </c>
      <c r="R1762">
        <f t="shared" si="224"/>
        <v>31.05</v>
      </c>
      <c r="S1762" s="15">
        <f t="shared" si="225"/>
        <v>42111.646724537044</v>
      </c>
      <c r="T1762" s="15">
        <f t="shared" si="226"/>
        <v>42141.646724537044</v>
      </c>
      <c r="U1762">
        <f t="shared" si="227"/>
        <v>2015</v>
      </c>
    </row>
    <row r="1763" spans="1:22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 t="s">
        <v>8308</v>
      </c>
      <c r="P1763" t="s">
        <v>8310</v>
      </c>
      <c r="Q1763">
        <f t="shared" si="223"/>
        <v>46</v>
      </c>
      <c r="R1763">
        <f t="shared" si="224"/>
        <v>164</v>
      </c>
      <c r="S1763" s="15">
        <f t="shared" si="225"/>
        <v>42721.220520833333</v>
      </c>
      <c r="T1763" s="15">
        <f t="shared" si="226"/>
        <v>42758.207638888889</v>
      </c>
      <c r="U1763">
        <f t="shared" si="227"/>
        <v>2016</v>
      </c>
    </row>
    <row r="1764" spans="1:22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 t="s">
        <v>8311</v>
      </c>
      <c r="P1764" t="s">
        <v>8349</v>
      </c>
      <c r="Q1764">
        <f t="shared" si="223"/>
        <v>23</v>
      </c>
      <c r="R1764">
        <f t="shared" si="224"/>
        <v>65.459999999999994</v>
      </c>
      <c r="S1764" s="15">
        <f t="shared" si="225"/>
        <v>41799.524259259262</v>
      </c>
      <c r="T1764" s="15">
        <f t="shared" si="226"/>
        <v>41829.524259259262</v>
      </c>
      <c r="U1764">
        <f t="shared" si="227"/>
        <v>2014</v>
      </c>
    </row>
    <row r="1765" spans="1:22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 t="s">
        <v>8323</v>
      </c>
      <c r="P1765" t="s">
        <v>8326</v>
      </c>
      <c r="Q1765">
        <f t="shared" si="223"/>
        <v>15</v>
      </c>
      <c r="R1765">
        <f t="shared" si="224"/>
        <v>57.25</v>
      </c>
      <c r="S1765" s="15">
        <f t="shared" si="225"/>
        <v>41786.959745370368</v>
      </c>
      <c r="T1765" s="15">
        <f t="shared" si="226"/>
        <v>41816.959745370368</v>
      </c>
      <c r="U1765">
        <f t="shared" si="227"/>
        <v>2014</v>
      </c>
      <c r="V1765">
        <f t="shared" ref="V1765:V1766" si="229">_xlfn.DAYS(T1765,S1765)</f>
        <v>30</v>
      </c>
    </row>
    <row r="1766" spans="1:22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 t="s">
        <v>8323</v>
      </c>
      <c r="P1766" t="s">
        <v>8326</v>
      </c>
      <c r="Q1766">
        <f t="shared" si="223"/>
        <v>114</v>
      </c>
      <c r="R1766">
        <f t="shared" si="224"/>
        <v>87.96</v>
      </c>
      <c r="S1766" s="15">
        <f t="shared" si="225"/>
        <v>41976.331979166673</v>
      </c>
      <c r="T1766" s="15">
        <f t="shared" si="226"/>
        <v>42004.291666666672</v>
      </c>
      <c r="U1766">
        <f t="shared" si="227"/>
        <v>2014</v>
      </c>
      <c r="V1766">
        <f t="shared" si="229"/>
        <v>28</v>
      </c>
    </row>
    <row r="1767" spans="1:22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 t="s">
        <v>8313</v>
      </c>
      <c r="P1767" t="s">
        <v>8314</v>
      </c>
      <c r="Q1767">
        <f t="shared" si="223"/>
        <v>46</v>
      </c>
      <c r="R1767">
        <f t="shared" si="224"/>
        <v>58.62</v>
      </c>
      <c r="S1767" s="15">
        <f t="shared" si="225"/>
        <v>41824.658379629633</v>
      </c>
      <c r="T1767" s="15">
        <f t="shared" si="226"/>
        <v>41854.658379629633</v>
      </c>
      <c r="U1767">
        <f t="shared" si="227"/>
        <v>2014</v>
      </c>
    </row>
    <row r="1768" spans="1:22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 t="s">
        <v>8327</v>
      </c>
      <c r="P1768" t="s">
        <v>8331</v>
      </c>
      <c r="Q1768">
        <f t="shared" si="223"/>
        <v>152</v>
      </c>
      <c r="R1768">
        <f t="shared" si="224"/>
        <v>40.75</v>
      </c>
      <c r="S1768" s="15">
        <f t="shared" si="225"/>
        <v>41863.433495370373</v>
      </c>
      <c r="T1768" s="15">
        <f t="shared" si="226"/>
        <v>41893.433495370373</v>
      </c>
      <c r="U1768">
        <f t="shared" si="227"/>
        <v>2014</v>
      </c>
    </row>
    <row r="1769" spans="1:22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 t="s">
        <v>8308</v>
      </c>
      <c r="P1769" t="s">
        <v>8315</v>
      </c>
      <c r="Q1769">
        <f t="shared" si="223"/>
        <v>114</v>
      </c>
      <c r="R1769">
        <f t="shared" si="224"/>
        <v>36.770000000000003</v>
      </c>
      <c r="S1769" s="15">
        <f t="shared" si="225"/>
        <v>42692.256550925929</v>
      </c>
      <c r="T1769" s="15">
        <f t="shared" si="226"/>
        <v>42706.256550925929</v>
      </c>
      <c r="U1769">
        <f t="shared" si="227"/>
        <v>2016</v>
      </c>
    </row>
    <row r="1770" spans="1:22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 t="s">
        <v>8321</v>
      </c>
      <c r="P1770" t="s">
        <v>8343</v>
      </c>
      <c r="Q1770">
        <f t="shared" si="223"/>
        <v>114</v>
      </c>
      <c r="R1770">
        <f t="shared" si="224"/>
        <v>35.47</v>
      </c>
      <c r="S1770" s="15">
        <f t="shared" si="225"/>
        <v>41612.912187499998</v>
      </c>
      <c r="T1770" s="15">
        <f t="shared" si="226"/>
        <v>41636.207638888889</v>
      </c>
      <c r="U1770">
        <f t="shared" si="227"/>
        <v>2013</v>
      </c>
    </row>
    <row r="1771" spans="1:22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 t="s">
        <v>8327</v>
      </c>
      <c r="P1771" t="s">
        <v>8328</v>
      </c>
      <c r="Q1771">
        <f t="shared" si="223"/>
        <v>113</v>
      </c>
      <c r="R1771">
        <f t="shared" si="224"/>
        <v>51.48</v>
      </c>
      <c r="S1771" s="15">
        <f t="shared" si="225"/>
        <v>40892.149467592593</v>
      </c>
      <c r="T1771" s="15">
        <f t="shared" si="226"/>
        <v>40952.149467592593</v>
      </c>
      <c r="U1771">
        <f t="shared" si="227"/>
        <v>2011</v>
      </c>
    </row>
    <row r="1772" spans="1:22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 t="s">
        <v>8323</v>
      </c>
      <c r="P1772" t="s">
        <v>8326</v>
      </c>
      <c r="Q1772">
        <f t="shared" si="223"/>
        <v>113</v>
      </c>
      <c r="R1772">
        <f t="shared" si="224"/>
        <v>39.6</v>
      </c>
      <c r="S1772" s="15">
        <f t="shared" si="225"/>
        <v>42053.916921296302</v>
      </c>
      <c r="T1772" s="15">
        <f t="shared" si="226"/>
        <v>42079.875</v>
      </c>
      <c r="U1772">
        <f t="shared" si="227"/>
        <v>2015</v>
      </c>
      <c r="V1772">
        <f>_xlfn.DAYS(T1772,S1772)</f>
        <v>26</v>
      </c>
    </row>
    <row r="1773" spans="1:22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 t="s">
        <v>8308</v>
      </c>
      <c r="P1773" t="s">
        <v>8310</v>
      </c>
      <c r="Q1773">
        <f t="shared" si="223"/>
        <v>15</v>
      </c>
      <c r="R1773">
        <f t="shared" si="224"/>
        <v>80.319999999999993</v>
      </c>
      <c r="S1773" s="15">
        <f t="shared" si="225"/>
        <v>42734.787986111114</v>
      </c>
      <c r="T1773" s="15">
        <f t="shared" si="226"/>
        <v>42794.787986111114</v>
      </c>
      <c r="U1773">
        <f t="shared" si="227"/>
        <v>2016</v>
      </c>
    </row>
    <row r="1774" spans="1:22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 t="s">
        <v>8323</v>
      </c>
      <c r="P1774" t="s">
        <v>8326</v>
      </c>
      <c r="Q1774">
        <f t="shared" si="223"/>
        <v>112</v>
      </c>
      <c r="R1774">
        <f t="shared" si="224"/>
        <v>31.62</v>
      </c>
      <c r="S1774" s="15">
        <f t="shared" si="225"/>
        <v>41789.080370370371</v>
      </c>
      <c r="T1774" s="15">
        <f t="shared" si="226"/>
        <v>41822.166666666664</v>
      </c>
      <c r="U1774">
        <f t="shared" si="227"/>
        <v>2014</v>
      </c>
      <c r="V1774">
        <f>_xlfn.DAYS(T1774,S1774)</f>
        <v>33</v>
      </c>
    </row>
    <row r="1775" spans="1:22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 t="s">
        <v>8321</v>
      </c>
      <c r="P1775" t="s">
        <v>8343</v>
      </c>
      <c r="Q1775">
        <f t="shared" si="223"/>
        <v>124</v>
      </c>
      <c r="R1775">
        <f t="shared" si="224"/>
        <v>69.72</v>
      </c>
      <c r="S1775" s="15">
        <f t="shared" si="225"/>
        <v>40997.271493055552</v>
      </c>
      <c r="T1775" s="15">
        <f t="shared" si="226"/>
        <v>41057.271493055552</v>
      </c>
      <c r="U1775">
        <f t="shared" si="227"/>
        <v>2012</v>
      </c>
    </row>
    <row r="1776" spans="1:22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 t="s">
        <v>8327</v>
      </c>
      <c r="P1776" t="s">
        <v>8331</v>
      </c>
      <c r="Q1776">
        <f t="shared" si="223"/>
        <v>112</v>
      </c>
      <c r="R1776">
        <f t="shared" si="224"/>
        <v>43.73</v>
      </c>
      <c r="S1776" s="15">
        <f t="shared" si="225"/>
        <v>40695.795370370368</v>
      </c>
      <c r="T1776" s="15">
        <f t="shared" si="226"/>
        <v>40725.795370370368</v>
      </c>
      <c r="U1776">
        <f t="shared" si="227"/>
        <v>2011</v>
      </c>
    </row>
    <row r="1777" spans="1:22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 t="s">
        <v>8321</v>
      </c>
      <c r="P1777" t="s">
        <v>8325</v>
      </c>
      <c r="Q1777">
        <f t="shared" si="223"/>
        <v>45</v>
      </c>
      <c r="R1777">
        <f t="shared" si="224"/>
        <v>185.83</v>
      </c>
      <c r="S1777" s="15">
        <f t="shared" si="225"/>
        <v>42236.159918981488</v>
      </c>
      <c r="T1777" s="15">
        <f t="shared" si="226"/>
        <v>42266.159918981488</v>
      </c>
      <c r="U1777">
        <f t="shared" si="227"/>
        <v>2015</v>
      </c>
    </row>
    <row r="1778" spans="1:22" ht="48" hidden="1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 t="s">
        <v>8327</v>
      </c>
      <c r="P1778" t="s">
        <v>8328</v>
      </c>
      <c r="Q1778">
        <f t="shared" si="223"/>
        <v>111</v>
      </c>
      <c r="R1778">
        <f t="shared" si="224"/>
        <v>51.67</v>
      </c>
      <c r="S1778" s="15">
        <f t="shared" si="225"/>
        <v>42248.90042824074</v>
      </c>
      <c r="T1778" s="15">
        <f t="shared" si="226"/>
        <v>42277.811805555553</v>
      </c>
      <c r="U1778">
        <f t="shared" si="227"/>
        <v>2015</v>
      </c>
    </row>
    <row r="1779" spans="1:22" ht="48" hidden="1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 t="s">
        <v>8327</v>
      </c>
      <c r="P1779" t="s">
        <v>8331</v>
      </c>
      <c r="Q1779">
        <f t="shared" si="223"/>
        <v>148</v>
      </c>
      <c r="R1779">
        <f t="shared" si="224"/>
        <v>63.49</v>
      </c>
      <c r="S1779" s="15">
        <f t="shared" si="225"/>
        <v>40987.773715277777</v>
      </c>
      <c r="T1779" s="15">
        <f t="shared" si="226"/>
        <v>41026.916666666664</v>
      </c>
      <c r="U1779">
        <f t="shared" si="227"/>
        <v>2012</v>
      </c>
    </row>
    <row r="1780" spans="1:22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 t="s">
        <v>8323</v>
      </c>
      <c r="P1780" t="s">
        <v>8326</v>
      </c>
      <c r="Q1780">
        <f t="shared" si="223"/>
        <v>111</v>
      </c>
      <c r="R1780">
        <f t="shared" si="224"/>
        <v>110.75</v>
      </c>
      <c r="S1780" s="15">
        <f t="shared" si="225"/>
        <v>42499.629849537043</v>
      </c>
      <c r="T1780" s="15">
        <f t="shared" si="226"/>
        <v>42522.904166666667</v>
      </c>
      <c r="U1780">
        <f t="shared" si="227"/>
        <v>2016</v>
      </c>
      <c r="V1780">
        <f t="shared" ref="V1780:V1782" si="230">_xlfn.DAYS(T1780,S1780)</f>
        <v>23</v>
      </c>
    </row>
    <row r="1781" spans="1:22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 t="s">
        <v>8323</v>
      </c>
      <c r="P1781" t="s">
        <v>8326</v>
      </c>
      <c r="Q1781">
        <f t="shared" si="223"/>
        <v>100</v>
      </c>
      <c r="R1781">
        <f t="shared" si="224"/>
        <v>110.5</v>
      </c>
      <c r="S1781" s="15">
        <f t="shared" si="225"/>
        <v>41808.649583333332</v>
      </c>
      <c r="T1781" s="15">
        <f t="shared" si="226"/>
        <v>41868.649583333332</v>
      </c>
      <c r="U1781">
        <f t="shared" si="227"/>
        <v>2014</v>
      </c>
      <c r="V1781">
        <f t="shared" si="230"/>
        <v>60</v>
      </c>
    </row>
    <row r="1782" spans="1:22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 t="s">
        <v>8323</v>
      </c>
      <c r="P1782" t="s">
        <v>8326</v>
      </c>
      <c r="Q1782">
        <f t="shared" si="223"/>
        <v>126</v>
      </c>
      <c r="R1782">
        <f t="shared" si="224"/>
        <v>147.33000000000001</v>
      </c>
      <c r="S1782" s="15">
        <f t="shared" si="225"/>
        <v>42489.619525462964</v>
      </c>
      <c r="T1782" s="15">
        <f t="shared" si="226"/>
        <v>42500.470138888893</v>
      </c>
      <c r="U1782">
        <f t="shared" si="227"/>
        <v>2016</v>
      </c>
      <c r="V1782">
        <f t="shared" si="230"/>
        <v>11</v>
      </c>
    </row>
    <row r="1783" spans="1:22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 t="s">
        <v>8327</v>
      </c>
      <c r="P1783" t="s">
        <v>8338</v>
      </c>
      <c r="Q1783">
        <f t="shared" si="223"/>
        <v>110</v>
      </c>
      <c r="R1783">
        <f t="shared" si="224"/>
        <v>26.55</v>
      </c>
      <c r="S1783" s="15">
        <f t="shared" si="225"/>
        <v>41833.450266203705</v>
      </c>
      <c r="T1783" s="15">
        <f t="shared" si="226"/>
        <v>41865.757638888892</v>
      </c>
      <c r="U1783">
        <f t="shared" si="227"/>
        <v>2014</v>
      </c>
    </row>
    <row r="1784" spans="1:22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 t="s">
        <v>8323</v>
      </c>
      <c r="P1784" t="s">
        <v>8326</v>
      </c>
      <c r="Q1784">
        <f t="shared" si="223"/>
        <v>110</v>
      </c>
      <c r="R1784">
        <f t="shared" si="224"/>
        <v>73.400000000000006</v>
      </c>
      <c r="S1784" s="15">
        <f t="shared" si="225"/>
        <v>41786.761354166665</v>
      </c>
      <c r="T1784" s="15">
        <f t="shared" si="226"/>
        <v>41821.207638888889</v>
      </c>
      <c r="U1784">
        <f t="shared" si="227"/>
        <v>2014</v>
      </c>
      <c r="V1784">
        <f>_xlfn.DAYS(T1784,S1784)</f>
        <v>35</v>
      </c>
    </row>
    <row r="1785" spans="1:22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 t="s">
        <v>8321</v>
      </c>
      <c r="P1785" t="s">
        <v>8325</v>
      </c>
      <c r="Q1785">
        <f t="shared" si="223"/>
        <v>6</v>
      </c>
      <c r="R1785">
        <f t="shared" si="224"/>
        <v>220</v>
      </c>
      <c r="S1785" s="15">
        <f t="shared" si="225"/>
        <v>42570.91133101852</v>
      </c>
      <c r="T1785" s="15">
        <f t="shared" si="226"/>
        <v>42600.91133101852</v>
      </c>
      <c r="U1785">
        <f t="shared" si="227"/>
        <v>2016</v>
      </c>
    </row>
    <row r="1786" spans="1:22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 t="s">
        <v>8311</v>
      </c>
      <c r="P1786" t="s">
        <v>8312</v>
      </c>
      <c r="Q1786">
        <f t="shared" si="223"/>
        <v>137</v>
      </c>
      <c r="R1786">
        <f t="shared" si="224"/>
        <v>30.96</v>
      </c>
      <c r="S1786" s="15">
        <f t="shared" si="225"/>
        <v>41754.745243055557</v>
      </c>
      <c r="T1786" s="15">
        <f t="shared" si="226"/>
        <v>41769.165972222225</v>
      </c>
      <c r="U1786">
        <f t="shared" si="227"/>
        <v>2014</v>
      </c>
    </row>
    <row r="1787" spans="1:22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 t="s">
        <v>8327</v>
      </c>
      <c r="P1787" t="s">
        <v>8330</v>
      </c>
      <c r="Q1787">
        <f t="shared" si="223"/>
        <v>34</v>
      </c>
      <c r="R1787">
        <f t="shared" si="224"/>
        <v>137.25</v>
      </c>
      <c r="S1787" s="15">
        <f t="shared" si="225"/>
        <v>41788.919722222221</v>
      </c>
      <c r="T1787" s="15">
        <f t="shared" si="226"/>
        <v>41817.919722222221</v>
      </c>
      <c r="U1787">
        <f t="shared" si="227"/>
        <v>2014</v>
      </c>
    </row>
    <row r="1788" spans="1:22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 t="s">
        <v>8321</v>
      </c>
      <c r="P1788" t="s">
        <v>8343</v>
      </c>
      <c r="Q1788">
        <f t="shared" si="223"/>
        <v>220</v>
      </c>
      <c r="R1788">
        <f t="shared" si="224"/>
        <v>46.7</v>
      </c>
      <c r="S1788" s="15">
        <f t="shared" si="225"/>
        <v>40570.025810185187</v>
      </c>
      <c r="T1788" s="15">
        <f t="shared" si="226"/>
        <v>40600.025810185187</v>
      </c>
      <c r="U1788">
        <f t="shared" si="227"/>
        <v>2011</v>
      </c>
    </row>
    <row r="1789" spans="1:22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 t="s">
        <v>8323</v>
      </c>
      <c r="P1789" t="s">
        <v>8326</v>
      </c>
      <c r="Q1789">
        <f t="shared" si="223"/>
        <v>110</v>
      </c>
      <c r="R1789">
        <f t="shared" si="224"/>
        <v>52.21</v>
      </c>
      <c r="S1789" s="15">
        <f t="shared" si="225"/>
        <v>42380.581180555557</v>
      </c>
      <c r="T1789" s="15">
        <f t="shared" si="226"/>
        <v>42405.916666666672</v>
      </c>
      <c r="U1789">
        <f t="shared" si="227"/>
        <v>2016</v>
      </c>
      <c r="V1789">
        <f>_xlfn.DAYS(T1789,S1789)</f>
        <v>25</v>
      </c>
    </row>
    <row r="1790" spans="1:22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 t="s">
        <v>8327</v>
      </c>
      <c r="P1790" t="s">
        <v>8329</v>
      </c>
      <c r="Q1790">
        <f t="shared" si="223"/>
        <v>110</v>
      </c>
      <c r="R1790">
        <f t="shared" si="224"/>
        <v>43.82</v>
      </c>
      <c r="S1790" s="15">
        <f t="shared" si="225"/>
        <v>42241.85974537037</v>
      </c>
      <c r="T1790" s="15">
        <f t="shared" si="226"/>
        <v>42271.85974537037</v>
      </c>
      <c r="U1790">
        <f t="shared" si="227"/>
        <v>2015</v>
      </c>
    </row>
    <row r="1791" spans="1:22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 t="s">
        <v>8323</v>
      </c>
      <c r="P1791" t="s">
        <v>8326</v>
      </c>
      <c r="Q1791">
        <f t="shared" si="223"/>
        <v>110</v>
      </c>
      <c r="R1791">
        <f t="shared" si="224"/>
        <v>199.18</v>
      </c>
      <c r="S1791" s="15">
        <f t="shared" si="225"/>
        <v>42109.751250000001</v>
      </c>
      <c r="T1791" s="15">
        <f t="shared" si="226"/>
        <v>42156.165972222225</v>
      </c>
      <c r="U1791">
        <f t="shared" si="227"/>
        <v>2015</v>
      </c>
      <c r="V1791">
        <f>_xlfn.DAYS(T1791,S1791)</f>
        <v>47</v>
      </c>
    </row>
    <row r="1792" spans="1:22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 t="s">
        <v>8313</v>
      </c>
      <c r="P1792" t="s">
        <v>8314</v>
      </c>
      <c r="Q1792">
        <f t="shared" si="223"/>
        <v>14</v>
      </c>
      <c r="R1792">
        <f t="shared" si="224"/>
        <v>58.97</v>
      </c>
      <c r="S1792" s="15">
        <f t="shared" si="225"/>
        <v>42344.32677083333</v>
      </c>
      <c r="T1792" s="15">
        <f t="shared" si="226"/>
        <v>42404.32677083333</v>
      </c>
      <c r="U1792">
        <f t="shared" si="227"/>
        <v>2015</v>
      </c>
    </row>
    <row r="1793" spans="1:22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 t="s">
        <v>8323</v>
      </c>
      <c r="P1793" t="s">
        <v>8326</v>
      </c>
      <c r="Q1793">
        <f t="shared" si="223"/>
        <v>115</v>
      </c>
      <c r="R1793">
        <f t="shared" si="224"/>
        <v>39.67</v>
      </c>
      <c r="S1793" s="15">
        <f t="shared" si="225"/>
        <v>41477.930914351848</v>
      </c>
      <c r="T1793" s="15">
        <f t="shared" si="226"/>
        <v>41504.625</v>
      </c>
      <c r="U1793">
        <f t="shared" si="227"/>
        <v>2013</v>
      </c>
      <c r="V1793">
        <f>_xlfn.DAYS(T1793,S1793)</f>
        <v>27</v>
      </c>
    </row>
    <row r="1794" spans="1:22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 t="s">
        <v>8327</v>
      </c>
      <c r="P1794" t="s">
        <v>8329</v>
      </c>
      <c r="Q1794">
        <f t="shared" si="223"/>
        <v>145</v>
      </c>
      <c r="R1794">
        <f t="shared" si="224"/>
        <v>35.74</v>
      </c>
      <c r="S1794" s="15">
        <f t="shared" si="225"/>
        <v>42418.231747685189</v>
      </c>
      <c r="T1794" s="15">
        <f t="shared" si="226"/>
        <v>42448.190081018518</v>
      </c>
      <c r="U1794">
        <f t="shared" si="227"/>
        <v>2016</v>
      </c>
    </row>
    <row r="1795" spans="1:22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 t="s">
        <v>8313</v>
      </c>
      <c r="P1795" t="s">
        <v>8314</v>
      </c>
      <c r="Q1795">
        <f t="shared" ref="Q1795:Q1858" si="231">ROUND(E1795/D1795*100,0)</f>
        <v>109</v>
      </c>
      <c r="R1795">
        <f t="shared" ref="R1795:R1858" si="232">IFERROR(ROUND(E1795/L1795,2),0)</f>
        <v>63.97</v>
      </c>
      <c r="S1795" s="15">
        <f t="shared" ref="S1795:S1858" si="233">(((J1795/60)/60)/24)+DATE(1970,1,1)</f>
        <v>42710.876967592587</v>
      </c>
      <c r="T1795" s="15">
        <f t="shared" ref="T1795:T1858" si="234">(((I1795/60)/60)/24)+DATE(1970,1,1)</f>
        <v>42742.875</v>
      </c>
      <c r="U1795">
        <f t="shared" si="227"/>
        <v>2016</v>
      </c>
    </row>
    <row r="1796" spans="1:22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 t="s">
        <v>8323</v>
      </c>
      <c r="P1796" t="s">
        <v>8326</v>
      </c>
      <c r="Q1796">
        <f t="shared" si="231"/>
        <v>109</v>
      </c>
      <c r="R1796">
        <f t="shared" si="232"/>
        <v>30.15</v>
      </c>
      <c r="S1796" s="15">
        <f t="shared" si="233"/>
        <v>41820.945613425924</v>
      </c>
      <c r="T1796" s="15">
        <f t="shared" si="234"/>
        <v>41850.945613425924</v>
      </c>
      <c r="U1796">
        <f t="shared" si="227"/>
        <v>2014</v>
      </c>
      <c r="V1796">
        <f t="shared" ref="V1796:V1798" si="235">_xlfn.DAYS(T1796,S1796)</f>
        <v>30</v>
      </c>
    </row>
    <row r="1797" spans="1:22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 t="s">
        <v>8323</v>
      </c>
      <c r="P1797" t="s">
        <v>8326</v>
      </c>
      <c r="Q1797">
        <f t="shared" si="231"/>
        <v>144</v>
      </c>
      <c r="R1797">
        <f t="shared" si="232"/>
        <v>45.98</v>
      </c>
      <c r="S1797" s="15">
        <f t="shared" si="233"/>
        <v>42309.756620370375</v>
      </c>
      <c r="T1797" s="15">
        <f t="shared" si="234"/>
        <v>42330.916666666672</v>
      </c>
      <c r="U1797">
        <f t="shared" si="227"/>
        <v>2015</v>
      </c>
      <c r="V1797">
        <f t="shared" si="235"/>
        <v>21</v>
      </c>
    </row>
    <row r="1798" spans="1:22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 t="s">
        <v>8323</v>
      </c>
      <c r="P1798" t="s">
        <v>8326</v>
      </c>
      <c r="Q1798">
        <f t="shared" si="231"/>
        <v>108</v>
      </c>
      <c r="R1798">
        <f t="shared" si="232"/>
        <v>72</v>
      </c>
      <c r="S1798" s="15">
        <f t="shared" si="233"/>
        <v>42479.465833333335</v>
      </c>
      <c r="T1798" s="15">
        <f t="shared" si="234"/>
        <v>42500.465833333335</v>
      </c>
      <c r="U1798">
        <f t="shared" si="227"/>
        <v>2016</v>
      </c>
      <c r="V1798">
        <f t="shared" si="235"/>
        <v>21</v>
      </c>
    </row>
    <row r="1799" spans="1:22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 t="s">
        <v>8321</v>
      </c>
      <c r="P1799" t="s">
        <v>8332</v>
      </c>
      <c r="Q1799">
        <f t="shared" si="231"/>
        <v>108</v>
      </c>
      <c r="R1799">
        <f t="shared" si="232"/>
        <v>56.82</v>
      </c>
      <c r="S1799" s="15">
        <f t="shared" si="233"/>
        <v>42033.516898148147</v>
      </c>
      <c r="T1799" s="15">
        <f t="shared" si="234"/>
        <v>42064.5</v>
      </c>
      <c r="U1799">
        <f t="shared" si="227"/>
        <v>2015</v>
      </c>
    </row>
    <row r="1800" spans="1:22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 t="s">
        <v>8313</v>
      </c>
      <c r="P1800" t="s">
        <v>8314</v>
      </c>
      <c r="Q1800">
        <f t="shared" si="231"/>
        <v>20</v>
      </c>
      <c r="R1800">
        <f t="shared" si="232"/>
        <v>55.28</v>
      </c>
      <c r="S1800" s="15">
        <f t="shared" si="233"/>
        <v>41825.485868055555</v>
      </c>
      <c r="T1800" s="15">
        <f t="shared" si="234"/>
        <v>41854.485868055555</v>
      </c>
      <c r="U1800">
        <f t="shared" si="227"/>
        <v>2014</v>
      </c>
    </row>
    <row r="1801" spans="1:22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 t="s">
        <v>8323</v>
      </c>
      <c r="P1801" t="s">
        <v>8326</v>
      </c>
      <c r="Q1801">
        <f t="shared" si="231"/>
        <v>108</v>
      </c>
      <c r="R1801">
        <f t="shared" si="232"/>
        <v>113.42</v>
      </c>
      <c r="S1801" s="15">
        <f t="shared" si="233"/>
        <v>42171.034861111111</v>
      </c>
      <c r="T1801" s="15">
        <f t="shared" si="234"/>
        <v>42195.291666666672</v>
      </c>
      <c r="U1801">
        <f t="shared" si="227"/>
        <v>2015</v>
      </c>
      <c r="V1801">
        <f>_xlfn.DAYS(T1801,S1801)</f>
        <v>24</v>
      </c>
    </row>
    <row r="1802" spans="1:22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 t="s">
        <v>8327</v>
      </c>
      <c r="P1802" t="s">
        <v>8328</v>
      </c>
      <c r="Q1802">
        <f t="shared" si="231"/>
        <v>108</v>
      </c>
      <c r="R1802">
        <f t="shared" si="232"/>
        <v>37.15</v>
      </c>
      <c r="S1802" s="15">
        <f t="shared" si="233"/>
        <v>41934.71056712963</v>
      </c>
      <c r="T1802" s="15">
        <f t="shared" si="234"/>
        <v>41955.752233796295</v>
      </c>
      <c r="U1802">
        <f t="shared" si="227"/>
        <v>2014</v>
      </c>
    </row>
    <row r="1803" spans="1:22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 t="s">
        <v>8316</v>
      </c>
      <c r="P1803" t="s">
        <v>8334</v>
      </c>
      <c r="Q1803">
        <f t="shared" si="231"/>
        <v>18</v>
      </c>
      <c r="R1803">
        <f t="shared" si="232"/>
        <v>74.209999999999994</v>
      </c>
      <c r="S1803" s="15">
        <f t="shared" si="233"/>
        <v>41885.51798611111</v>
      </c>
      <c r="T1803" s="15">
        <f t="shared" si="234"/>
        <v>41916.145833333336</v>
      </c>
      <c r="U1803">
        <f t="shared" si="227"/>
        <v>2014</v>
      </c>
    </row>
    <row r="1804" spans="1:22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 t="s">
        <v>8323</v>
      </c>
      <c r="P1804" t="s">
        <v>8326</v>
      </c>
      <c r="Q1804">
        <f t="shared" si="231"/>
        <v>108</v>
      </c>
      <c r="R1804">
        <f t="shared" si="232"/>
        <v>89.67</v>
      </c>
      <c r="S1804" s="15">
        <f t="shared" si="233"/>
        <v>42183.231006944443</v>
      </c>
      <c r="T1804" s="15">
        <f t="shared" si="234"/>
        <v>42228.231006944443</v>
      </c>
      <c r="U1804">
        <f t="shared" si="227"/>
        <v>2015</v>
      </c>
      <c r="V1804">
        <f>_xlfn.DAYS(T1804,S1804)</f>
        <v>45</v>
      </c>
    </row>
    <row r="1805" spans="1:22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 t="s">
        <v>8327</v>
      </c>
      <c r="P1805" t="s">
        <v>8331</v>
      </c>
      <c r="Q1805">
        <f t="shared" si="231"/>
        <v>134</v>
      </c>
      <c r="R1805">
        <f t="shared" si="232"/>
        <v>39.82</v>
      </c>
      <c r="S1805" s="15">
        <f t="shared" si="233"/>
        <v>40250.242106481484</v>
      </c>
      <c r="T1805" s="15">
        <f t="shared" si="234"/>
        <v>40286.290972222225</v>
      </c>
      <c r="U1805">
        <f t="shared" si="227"/>
        <v>2010</v>
      </c>
    </row>
    <row r="1806" spans="1:22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 t="s">
        <v>8327</v>
      </c>
      <c r="P1806" t="s">
        <v>8341</v>
      </c>
      <c r="Q1806">
        <f t="shared" si="231"/>
        <v>107</v>
      </c>
      <c r="R1806">
        <f t="shared" si="232"/>
        <v>61.34</v>
      </c>
      <c r="S1806" s="15">
        <f t="shared" si="233"/>
        <v>41026.655011574076</v>
      </c>
      <c r="T1806" s="15">
        <f t="shared" si="234"/>
        <v>41057.655011574076</v>
      </c>
      <c r="U1806">
        <f t="shared" si="227"/>
        <v>2012</v>
      </c>
    </row>
    <row r="1807" spans="1:22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 t="s">
        <v>8327</v>
      </c>
      <c r="P1807" t="s">
        <v>8331</v>
      </c>
      <c r="Q1807">
        <f t="shared" si="231"/>
        <v>107</v>
      </c>
      <c r="R1807">
        <f t="shared" si="232"/>
        <v>46.63</v>
      </c>
      <c r="S1807" s="15">
        <f t="shared" si="233"/>
        <v>40987.697638888887</v>
      </c>
      <c r="T1807" s="15">
        <f t="shared" si="234"/>
        <v>41017.697638888887</v>
      </c>
      <c r="U1807">
        <f t="shared" ref="U1807:U1854" si="236">YEAR(S1807)</f>
        <v>2012</v>
      </c>
    </row>
    <row r="1808" spans="1:22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 t="s">
        <v>8323</v>
      </c>
      <c r="P1808" t="s">
        <v>8326</v>
      </c>
      <c r="Q1808">
        <f t="shared" si="231"/>
        <v>107</v>
      </c>
      <c r="R1808">
        <f t="shared" si="232"/>
        <v>107.25</v>
      </c>
      <c r="S1808" s="15">
        <f t="shared" si="233"/>
        <v>42284.69694444444</v>
      </c>
      <c r="T1808" s="15">
        <f t="shared" si="234"/>
        <v>42301.165972222225</v>
      </c>
      <c r="U1808">
        <f t="shared" si="236"/>
        <v>2015</v>
      </c>
      <c r="V1808">
        <f>_xlfn.DAYS(T1808,S1808)</f>
        <v>17</v>
      </c>
    </row>
    <row r="1809" spans="1:22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 t="s">
        <v>8327</v>
      </c>
      <c r="P1809" t="s">
        <v>8328</v>
      </c>
      <c r="Q1809">
        <f t="shared" si="231"/>
        <v>107</v>
      </c>
      <c r="R1809">
        <f t="shared" si="232"/>
        <v>36.97</v>
      </c>
      <c r="S1809" s="15">
        <f t="shared" si="233"/>
        <v>41174.154178240737</v>
      </c>
      <c r="T1809" s="15">
        <f t="shared" si="234"/>
        <v>41210.208333333336</v>
      </c>
      <c r="U1809">
        <f t="shared" si="236"/>
        <v>2012</v>
      </c>
    </row>
    <row r="1810" spans="1:22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 t="s">
        <v>8327</v>
      </c>
      <c r="P1810" t="s">
        <v>8338</v>
      </c>
      <c r="Q1810">
        <f t="shared" si="231"/>
        <v>143</v>
      </c>
      <c r="R1810">
        <f t="shared" si="232"/>
        <v>44.65</v>
      </c>
      <c r="S1810" s="15">
        <f t="shared" si="233"/>
        <v>40974.791898148149</v>
      </c>
      <c r="T1810" s="15">
        <f t="shared" si="234"/>
        <v>41004.750231481477</v>
      </c>
      <c r="U1810">
        <f t="shared" si="236"/>
        <v>2012</v>
      </c>
    </row>
    <row r="1811" spans="1:22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 t="s">
        <v>8323</v>
      </c>
      <c r="P1811" t="s">
        <v>8326</v>
      </c>
      <c r="Q1811">
        <f t="shared" si="231"/>
        <v>107</v>
      </c>
      <c r="R1811">
        <f t="shared" si="232"/>
        <v>31.97</v>
      </c>
      <c r="S1811" s="15">
        <f t="shared" si="233"/>
        <v>41796.422326388885</v>
      </c>
      <c r="T1811" s="15">
        <f t="shared" si="234"/>
        <v>41826.422326388885</v>
      </c>
      <c r="U1811">
        <f t="shared" si="236"/>
        <v>2014</v>
      </c>
      <c r="V1811">
        <f>_xlfn.DAYS(T1811,S1811)</f>
        <v>30</v>
      </c>
    </row>
    <row r="1812" spans="1:22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 t="s">
        <v>8308</v>
      </c>
      <c r="P1812" t="s">
        <v>8310</v>
      </c>
      <c r="Q1812">
        <f t="shared" si="231"/>
        <v>107</v>
      </c>
      <c r="R1812">
        <f t="shared" si="232"/>
        <v>125.94</v>
      </c>
      <c r="S1812" s="15">
        <f t="shared" si="233"/>
        <v>42416.767928240741</v>
      </c>
      <c r="T1812" s="15">
        <f t="shared" si="234"/>
        <v>42446.726261574076</v>
      </c>
      <c r="U1812">
        <f t="shared" si="236"/>
        <v>2016</v>
      </c>
    </row>
    <row r="1813" spans="1:22" ht="48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 t="s">
        <v>8323</v>
      </c>
      <c r="P1813" t="s">
        <v>8326</v>
      </c>
      <c r="Q1813">
        <f t="shared" si="231"/>
        <v>102</v>
      </c>
      <c r="R1813">
        <f t="shared" si="232"/>
        <v>164.62</v>
      </c>
      <c r="S1813" s="15">
        <f t="shared" si="233"/>
        <v>42411.942291666666</v>
      </c>
      <c r="T1813" s="15">
        <f t="shared" si="234"/>
        <v>42434.041666666672</v>
      </c>
      <c r="U1813">
        <f t="shared" si="236"/>
        <v>2016</v>
      </c>
      <c r="V1813">
        <f t="shared" ref="V1813:V1814" si="237">_xlfn.DAYS(T1813,S1813)</f>
        <v>23</v>
      </c>
    </row>
    <row r="1814" spans="1:22" ht="48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 t="s">
        <v>8323</v>
      </c>
      <c r="P1814" t="s">
        <v>8326</v>
      </c>
      <c r="Q1814">
        <f t="shared" si="231"/>
        <v>143</v>
      </c>
      <c r="R1814">
        <f t="shared" si="232"/>
        <v>164.62</v>
      </c>
      <c r="S1814" s="15">
        <f t="shared" si="233"/>
        <v>42171.317442129628</v>
      </c>
      <c r="T1814" s="15">
        <f t="shared" si="234"/>
        <v>42195.875</v>
      </c>
      <c r="U1814">
        <f t="shared" si="236"/>
        <v>2015</v>
      </c>
      <c r="V1814">
        <f t="shared" si="237"/>
        <v>24</v>
      </c>
    </row>
    <row r="1815" spans="1:22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 t="s">
        <v>8321</v>
      </c>
      <c r="P1815" t="s">
        <v>8332</v>
      </c>
      <c r="Q1815">
        <f t="shared" si="231"/>
        <v>107</v>
      </c>
      <c r="R1815">
        <f t="shared" si="232"/>
        <v>21.76</v>
      </c>
      <c r="S1815" s="15">
        <f t="shared" si="233"/>
        <v>42256.391875000001</v>
      </c>
      <c r="T1815" s="15">
        <f t="shared" si="234"/>
        <v>42274.843055555553</v>
      </c>
      <c r="U1815">
        <f t="shared" si="236"/>
        <v>2015</v>
      </c>
    </row>
    <row r="1816" spans="1:22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 t="s">
        <v>8327</v>
      </c>
      <c r="P1816" t="s">
        <v>8328</v>
      </c>
      <c r="Q1816">
        <f t="shared" si="231"/>
        <v>107</v>
      </c>
      <c r="R1816">
        <f t="shared" si="232"/>
        <v>48.45</v>
      </c>
      <c r="S1816" s="15">
        <f t="shared" si="233"/>
        <v>41299.793356481481</v>
      </c>
      <c r="T1816" s="15">
        <f t="shared" si="234"/>
        <v>41344.751689814817</v>
      </c>
      <c r="U1816">
        <f t="shared" si="236"/>
        <v>2013</v>
      </c>
    </row>
    <row r="1817" spans="1:22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 t="s">
        <v>8321</v>
      </c>
      <c r="P1817" t="s">
        <v>8325</v>
      </c>
      <c r="Q1817">
        <f t="shared" si="231"/>
        <v>15</v>
      </c>
      <c r="R1817">
        <f t="shared" si="232"/>
        <v>163.85</v>
      </c>
      <c r="S1817" s="15">
        <f t="shared" si="233"/>
        <v>41978.197199074071</v>
      </c>
      <c r="T1817" s="15">
        <f t="shared" si="234"/>
        <v>42008.197199074071</v>
      </c>
      <c r="U1817">
        <f t="shared" si="236"/>
        <v>2014</v>
      </c>
    </row>
    <row r="1818" spans="1:22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 t="s">
        <v>8327</v>
      </c>
      <c r="P1818" t="s">
        <v>8328</v>
      </c>
      <c r="Q1818">
        <f t="shared" si="231"/>
        <v>107</v>
      </c>
      <c r="R1818">
        <f t="shared" si="232"/>
        <v>54.62</v>
      </c>
      <c r="S1818" s="15">
        <f t="shared" si="233"/>
        <v>40703.197048611109</v>
      </c>
      <c r="T1818" s="15">
        <f t="shared" si="234"/>
        <v>40770.041666666664</v>
      </c>
      <c r="U1818">
        <f t="shared" si="236"/>
        <v>2011</v>
      </c>
    </row>
    <row r="1819" spans="1:22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 t="s">
        <v>8323</v>
      </c>
      <c r="P1819" t="s">
        <v>8326</v>
      </c>
      <c r="Q1819">
        <f t="shared" si="231"/>
        <v>16</v>
      </c>
      <c r="R1819">
        <f t="shared" si="232"/>
        <v>49.51</v>
      </c>
      <c r="S1819" s="15">
        <f t="shared" si="233"/>
        <v>42265.817002314812</v>
      </c>
      <c r="T1819" s="15">
        <f t="shared" si="234"/>
        <v>42295.817002314812</v>
      </c>
      <c r="U1819">
        <f t="shared" si="236"/>
        <v>2015</v>
      </c>
      <c r="V1819">
        <f t="shared" ref="V1819:V1821" si="238">_xlfn.DAYS(T1819,S1819)</f>
        <v>30</v>
      </c>
    </row>
    <row r="1820" spans="1:22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 t="s">
        <v>8323</v>
      </c>
      <c r="P1820" t="s">
        <v>8326</v>
      </c>
      <c r="Q1820">
        <f t="shared" si="231"/>
        <v>106</v>
      </c>
      <c r="R1820">
        <f t="shared" si="232"/>
        <v>51.85</v>
      </c>
      <c r="S1820" s="15">
        <f t="shared" si="233"/>
        <v>42758.559629629628</v>
      </c>
      <c r="T1820" s="15">
        <f t="shared" si="234"/>
        <v>42788.559629629628</v>
      </c>
      <c r="U1820">
        <f t="shared" si="236"/>
        <v>2017</v>
      </c>
      <c r="V1820">
        <f t="shared" si="238"/>
        <v>30</v>
      </c>
    </row>
    <row r="1821" spans="1:22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 t="s">
        <v>8323</v>
      </c>
      <c r="P1821" t="s">
        <v>8326</v>
      </c>
      <c r="Q1821">
        <f t="shared" si="231"/>
        <v>101</v>
      </c>
      <c r="R1821">
        <f t="shared" si="232"/>
        <v>78.52</v>
      </c>
      <c r="S1821" s="15">
        <f t="shared" si="233"/>
        <v>42497.275706018518</v>
      </c>
      <c r="T1821" s="15">
        <f t="shared" si="234"/>
        <v>42535.904861111107</v>
      </c>
      <c r="U1821">
        <f t="shared" si="236"/>
        <v>2016</v>
      </c>
      <c r="V1821">
        <f t="shared" si="238"/>
        <v>38</v>
      </c>
    </row>
    <row r="1822" spans="1:22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 t="s">
        <v>8313</v>
      </c>
      <c r="P1822" t="s">
        <v>8355</v>
      </c>
      <c r="Q1822">
        <f t="shared" si="231"/>
        <v>49</v>
      </c>
      <c r="R1822">
        <f t="shared" si="232"/>
        <v>132.19</v>
      </c>
      <c r="S1822" s="15">
        <f t="shared" si="233"/>
        <v>41892.688750000001</v>
      </c>
      <c r="T1822" s="15">
        <f t="shared" si="234"/>
        <v>41913.165972222225</v>
      </c>
      <c r="U1822">
        <f t="shared" si="236"/>
        <v>2014</v>
      </c>
    </row>
    <row r="1823" spans="1:22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 t="s">
        <v>8323</v>
      </c>
      <c r="P1823" t="s">
        <v>8326</v>
      </c>
      <c r="Q1823">
        <f t="shared" si="231"/>
        <v>7</v>
      </c>
      <c r="R1823">
        <f t="shared" si="232"/>
        <v>75.459999999999994</v>
      </c>
      <c r="S1823" s="15">
        <f t="shared" si="233"/>
        <v>42136.767175925925</v>
      </c>
      <c r="T1823" s="15">
        <f t="shared" si="234"/>
        <v>42166.767175925925</v>
      </c>
      <c r="U1823">
        <f t="shared" si="236"/>
        <v>2015</v>
      </c>
      <c r="V1823">
        <f>_xlfn.DAYS(T1823,S1823)</f>
        <v>30</v>
      </c>
    </row>
    <row r="1824" spans="1:22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 t="s">
        <v>8316</v>
      </c>
      <c r="P1824" t="s">
        <v>8334</v>
      </c>
      <c r="Q1824">
        <f t="shared" si="231"/>
        <v>2</v>
      </c>
      <c r="R1824">
        <f t="shared" si="232"/>
        <v>21.34</v>
      </c>
      <c r="S1824" s="15">
        <f t="shared" si="233"/>
        <v>41643.487175925926</v>
      </c>
      <c r="T1824" s="15">
        <f t="shared" si="234"/>
        <v>41673.487175925926</v>
      </c>
      <c r="U1824">
        <f t="shared" si="236"/>
        <v>2014</v>
      </c>
    </row>
    <row r="1825" spans="1:22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 t="s">
        <v>8327</v>
      </c>
      <c r="P1825" t="s">
        <v>8331</v>
      </c>
      <c r="Q1825">
        <f t="shared" si="231"/>
        <v>211</v>
      </c>
      <c r="R1825">
        <f t="shared" si="232"/>
        <v>95.93</v>
      </c>
      <c r="S1825" s="15">
        <f t="shared" si="233"/>
        <v>41320.717465277776</v>
      </c>
      <c r="T1825" s="15">
        <f t="shared" si="234"/>
        <v>41344.166666666664</v>
      </c>
      <c r="U1825">
        <f t="shared" si="236"/>
        <v>2013</v>
      </c>
    </row>
    <row r="1826" spans="1:22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 t="s">
        <v>8323</v>
      </c>
      <c r="P1826" t="s">
        <v>8326</v>
      </c>
      <c r="Q1826">
        <f t="shared" si="231"/>
        <v>106</v>
      </c>
      <c r="R1826">
        <f t="shared" si="232"/>
        <v>60.29</v>
      </c>
      <c r="S1826" s="15">
        <f t="shared" si="233"/>
        <v>42132.036168981482</v>
      </c>
      <c r="T1826" s="15">
        <f t="shared" si="234"/>
        <v>42186.290972222225</v>
      </c>
      <c r="U1826">
        <f t="shared" si="236"/>
        <v>2015</v>
      </c>
      <c r="V1826">
        <f t="shared" ref="V1826:V1827" si="239">_xlfn.DAYS(T1826,S1826)</f>
        <v>54</v>
      </c>
    </row>
    <row r="1827" spans="1:22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 t="s">
        <v>8323</v>
      </c>
      <c r="P1827" t="s">
        <v>8326</v>
      </c>
      <c r="Q1827">
        <f t="shared" si="231"/>
        <v>105</v>
      </c>
      <c r="R1827">
        <f t="shared" si="232"/>
        <v>123.94</v>
      </c>
      <c r="S1827" s="15">
        <f t="shared" si="233"/>
        <v>42694.110185185185</v>
      </c>
      <c r="T1827" s="15">
        <f t="shared" si="234"/>
        <v>42709.041666666672</v>
      </c>
      <c r="U1827">
        <f t="shared" si="236"/>
        <v>2016</v>
      </c>
      <c r="V1827">
        <f t="shared" si="239"/>
        <v>15</v>
      </c>
    </row>
    <row r="1828" spans="1:22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 t="s">
        <v>8323</v>
      </c>
      <c r="P1828" t="s">
        <v>8324</v>
      </c>
      <c r="Q1828">
        <f t="shared" si="231"/>
        <v>0</v>
      </c>
      <c r="R1828">
        <f t="shared" si="232"/>
        <v>420.6</v>
      </c>
      <c r="S1828" s="15">
        <f t="shared" si="233"/>
        <v>42237.181608796294</v>
      </c>
      <c r="T1828" s="15">
        <f t="shared" si="234"/>
        <v>42267.181608796294</v>
      </c>
      <c r="U1828">
        <f t="shared" si="236"/>
        <v>2015</v>
      </c>
    </row>
    <row r="1829" spans="1:22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 t="s">
        <v>8323</v>
      </c>
      <c r="P1829" t="s">
        <v>8326</v>
      </c>
      <c r="Q1829">
        <f t="shared" si="231"/>
        <v>105</v>
      </c>
      <c r="R1829">
        <f t="shared" si="232"/>
        <v>28.41</v>
      </c>
      <c r="S1829" s="15">
        <f t="shared" si="233"/>
        <v>41897.536134259259</v>
      </c>
      <c r="T1829" s="15">
        <f t="shared" si="234"/>
        <v>41927.536134259259</v>
      </c>
      <c r="U1829">
        <f t="shared" si="236"/>
        <v>2014</v>
      </c>
      <c r="V1829">
        <f t="shared" ref="V1829:V1830" si="240">_xlfn.DAYS(T1829,S1829)</f>
        <v>30</v>
      </c>
    </row>
    <row r="1830" spans="1:22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 t="s">
        <v>8323</v>
      </c>
      <c r="P1830" t="s">
        <v>8326</v>
      </c>
      <c r="Q1830">
        <f t="shared" si="231"/>
        <v>140</v>
      </c>
      <c r="R1830">
        <f t="shared" si="232"/>
        <v>61.82</v>
      </c>
      <c r="S1830" s="15">
        <f t="shared" si="233"/>
        <v>42058.904074074075</v>
      </c>
      <c r="T1830" s="15">
        <f t="shared" si="234"/>
        <v>42095.165972222225</v>
      </c>
      <c r="U1830">
        <f t="shared" si="236"/>
        <v>2015</v>
      </c>
      <c r="V1830">
        <f t="shared" si="240"/>
        <v>37</v>
      </c>
    </row>
    <row r="1831" spans="1:22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 t="s">
        <v>8327</v>
      </c>
      <c r="P1831" t="s">
        <v>8331</v>
      </c>
      <c r="Q1831">
        <f t="shared" si="231"/>
        <v>105</v>
      </c>
      <c r="R1831">
        <f t="shared" si="232"/>
        <v>42.02</v>
      </c>
      <c r="S1831" s="15">
        <f t="shared" si="233"/>
        <v>41443.83452546296</v>
      </c>
      <c r="T1831" s="15">
        <f t="shared" si="234"/>
        <v>41466.83452546296</v>
      </c>
      <c r="U1831">
        <f t="shared" si="236"/>
        <v>2013</v>
      </c>
    </row>
    <row r="1832" spans="1:22" ht="48" hidden="1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 t="s">
        <v>8308</v>
      </c>
      <c r="P1832" t="s">
        <v>8315</v>
      </c>
      <c r="Q1832">
        <f t="shared" si="231"/>
        <v>11</v>
      </c>
      <c r="R1832">
        <f t="shared" si="232"/>
        <v>91.3</v>
      </c>
      <c r="S1832" s="15">
        <f t="shared" si="233"/>
        <v>41921.842627314814</v>
      </c>
      <c r="T1832" s="15">
        <f t="shared" si="234"/>
        <v>41951.884293981479</v>
      </c>
      <c r="U1832">
        <f t="shared" si="236"/>
        <v>2014</v>
      </c>
    </row>
    <row r="1833" spans="1:22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 t="s">
        <v>8327</v>
      </c>
      <c r="P1833" t="s">
        <v>8341</v>
      </c>
      <c r="Q1833">
        <f t="shared" si="231"/>
        <v>105</v>
      </c>
      <c r="R1833">
        <f t="shared" si="232"/>
        <v>150</v>
      </c>
      <c r="S1833" s="15">
        <f t="shared" si="233"/>
        <v>40127.700370370374</v>
      </c>
      <c r="T1833" s="15">
        <f t="shared" si="234"/>
        <v>40179.25</v>
      </c>
      <c r="U1833">
        <f t="shared" si="236"/>
        <v>2009</v>
      </c>
    </row>
    <row r="1834" spans="1:22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 t="s">
        <v>8323</v>
      </c>
      <c r="P1834" t="s">
        <v>8326</v>
      </c>
      <c r="Q1834">
        <f t="shared" si="231"/>
        <v>105</v>
      </c>
      <c r="R1834">
        <f t="shared" si="232"/>
        <v>51.22</v>
      </c>
      <c r="S1834" s="15">
        <f t="shared" si="233"/>
        <v>41946.644745370373</v>
      </c>
      <c r="T1834" s="15">
        <f t="shared" si="234"/>
        <v>41976.644745370373</v>
      </c>
      <c r="U1834">
        <f t="shared" si="236"/>
        <v>2014</v>
      </c>
      <c r="V1834">
        <f t="shared" ref="V1834:V1835" si="241">_xlfn.DAYS(T1834,S1834)</f>
        <v>30</v>
      </c>
    </row>
    <row r="1835" spans="1:22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 t="s">
        <v>8323</v>
      </c>
      <c r="P1835" t="s">
        <v>8326</v>
      </c>
      <c r="Q1835">
        <f t="shared" si="231"/>
        <v>300</v>
      </c>
      <c r="R1835">
        <f t="shared" si="232"/>
        <v>53.85</v>
      </c>
      <c r="S1835" s="15">
        <f t="shared" si="233"/>
        <v>41810.142199074071</v>
      </c>
      <c r="T1835" s="15">
        <f t="shared" si="234"/>
        <v>41824.142199074071</v>
      </c>
      <c r="U1835">
        <f t="shared" si="236"/>
        <v>2014</v>
      </c>
      <c r="V1835">
        <f t="shared" si="241"/>
        <v>14</v>
      </c>
    </row>
    <row r="1836" spans="1:22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 t="s">
        <v>8327</v>
      </c>
      <c r="P1836" t="s">
        <v>8328</v>
      </c>
      <c r="Q1836">
        <f t="shared" si="231"/>
        <v>107</v>
      </c>
      <c r="R1836">
        <f t="shared" si="232"/>
        <v>27.94</v>
      </c>
      <c r="S1836" s="15">
        <f t="shared" si="233"/>
        <v>41004.802465277775</v>
      </c>
      <c r="T1836" s="15">
        <f t="shared" si="234"/>
        <v>41034.802407407406</v>
      </c>
      <c r="U1836">
        <f t="shared" si="236"/>
        <v>2012</v>
      </c>
    </row>
    <row r="1837" spans="1:22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 t="s">
        <v>8323</v>
      </c>
      <c r="P1837" t="s">
        <v>8326</v>
      </c>
      <c r="Q1837">
        <f t="shared" si="231"/>
        <v>105</v>
      </c>
      <c r="R1837">
        <f t="shared" si="232"/>
        <v>55.13</v>
      </c>
      <c r="S1837" s="15">
        <f t="shared" si="233"/>
        <v>41997.507905092592</v>
      </c>
      <c r="T1837" s="15">
        <f t="shared" si="234"/>
        <v>42027.507905092592</v>
      </c>
      <c r="U1837">
        <f t="shared" si="236"/>
        <v>2014</v>
      </c>
      <c r="V1837">
        <f t="shared" ref="V1837:V1840" si="242">_xlfn.DAYS(T1837,S1837)</f>
        <v>30</v>
      </c>
    </row>
    <row r="1838" spans="1:22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 t="s">
        <v>8323</v>
      </c>
      <c r="P1838" t="s">
        <v>8326</v>
      </c>
      <c r="Q1838">
        <f t="shared" si="231"/>
        <v>105</v>
      </c>
      <c r="R1838">
        <f t="shared" si="232"/>
        <v>63.42</v>
      </c>
      <c r="S1838" s="15">
        <f t="shared" si="233"/>
        <v>42458.680925925932</v>
      </c>
      <c r="T1838" s="15">
        <f t="shared" si="234"/>
        <v>42488.680925925932</v>
      </c>
      <c r="U1838">
        <f t="shared" si="236"/>
        <v>2016</v>
      </c>
      <c r="V1838">
        <f t="shared" si="242"/>
        <v>30</v>
      </c>
    </row>
    <row r="1839" spans="1:22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 t="s">
        <v>8323</v>
      </c>
      <c r="P1839" t="s">
        <v>8326</v>
      </c>
      <c r="Q1839">
        <f t="shared" si="231"/>
        <v>104</v>
      </c>
      <c r="R1839">
        <f t="shared" si="232"/>
        <v>39.380000000000003</v>
      </c>
      <c r="S1839" s="15">
        <f t="shared" si="233"/>
        <v>41990.99863425926</v>
      </c>
      <c r="T1839" s="15">
        <f t="shared" si="234"/>
        <v>42020.99863425926</v>
      </c>
      <c r="U1839">
        <f t="shared" si="236"/>
        <v>2014</v>
      </c>
      <c r="V1839">
        <f t="shared" si="242"/>
        <v>30</v>
      </c>
    </row>
    <row r="1840" spans="1:22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 t="s">
        <v>8323</v>
      </c>
      <c r="P1840" t="s">
        <v>8326</v>
      </c>
      <c r="Q1840">
        <f t="shared" si="231"/>
        <v>116</v>
      </c>
      <c r="R1840">
        <f t="shared" si="232"/>
        <v>59.6</v>
      </c>
      <c r="S1840" s="15">
        <f t="shared" si="233"/>
        <v>42056.65143518518</v>
      </c>
      <c r="T1840" s="15">
        <f t="shared" si="234"/>
        <v>42091.609768518523</v>
      </c>
      <c r="U1840">
        <f t="shared" si="236"/>
        <v>2015</v>
      </c>
      <c r="V1840">
        <f t="shared" si="242"/>
        <v>35</v>
      </c>
    </row>
    <row r="1841" spans="1:22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 t="s">
        <v>8311</v>
      </c>
      <c r="P1841" t="s">
        <v>8356</v>
      </c>
      <c r="Q1841">
        <f t="shared" si="231"/>
        <v>10</v>
      </c>
      <c r="R1841">
        <f t="shared" si="232"/>
        <v>63.1</v>
      </c>
      <c r="S1841" s="15">
        <f t="shared" si="233"/>
        <v>41686.705208333333</v>
      </c>
      <c r="T1841" s="15">
        <f t="shared" si="234"/>
        <v>41716.663541666669</v>
      </c>
      <c r="U1841">
        <f t="shared" si="236"/>
        <v>2014</v>
      </c>
    </row>
    <row r="1842" spans="1:22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 t="s">
        <v>8321</v>
      </c>
      <c r="P1842" t="s">
        <v>8343</v>
      </c>
      <c r="Q1842">
        <f t="shared" si="231"/>
        <v>173</v>
      </c>
      <c r="R1842">
        <f t="shared" si="232"/>
        <v>86.67</v>
      </c>
      <c r="S1842" s="15">
        <f t="shared" si="233"/>
        <v>41433.01829861111</v>
      </c>
      <c r="T1842" s="15">
        <f t="shared" si="234"/>
        <v>41463.01829861111</v>
      </c>
      <c r="U1842">
        <f t="shared" si="236"/>
        <v>2013</v>
      </c>
    </row>
    <row r="1843" spans="1:22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 t="s">
        <v>8327</v>
      </c>
      <c r="P1843" t="s">
        <v>8331</v>
      </c>
      <c r="Q1843">
        <f t="shared" si="231"/>
        <v>104</v>
      </c>
      <c r="R1843">
        <f t="shared" si="232"/>
        <v>46.13</v>
      </c>
      <c r="S1843" s="15">
        <f t="shared" si="233"/>
        <v>41355.825497685182</v>
      </c>
      <c r="T1843" s="15">
        <f t="shared" si="234"/>
        <v>41386.875</v>
      </c>
      <c r="U1843">
        <f t="shared" si="236"/>
        <v>2013</v>
      </c>
    </row>
    <row r="1844" spans="1:22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 t="s">
        <v>8323</v>
      </c>
      <c r="P1844" t="s">
        <v>8326</v>
      </c>
      <c r="Q1844">
        <f t="shared" si="231"/>
        <v>115</v>
      </c>
      <c r="R1844">
        <f t="shared" si="232"/>
        <v>53.23</v>
      </c>
      <c r="S1844" s="15">
        <f t="shared" si="233"/>
        <v>42128.736608796295</v>
      </c>
      <c r="T1844" s="15">
        <f t="shared" si="234"/>
        <v>42141.125</v>
      </c>
      <c r="U1844">
        <f t="shared" si="236"/>
        <v>2015</v>
      </c>
      <c r="V1844">
        <f>_xlfn.DAYS(T1844,S1844)</f>
        <v>13</v>
      </c>
    </row>
    <row r="1845" spans="1:22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 t="s">
        <v>8311</v>
      </c>
      <c r="P1845" t="s">
        <v>8333</v>
      </c>
      <c r="Q1845">
        <f t="shared" si="231"/>
        <v>104</v>
      </c>
      <c r="R1845">
        <f t="shared" si="232"/>
        <v>42.35</v>
      </c>
      <c r="S1845" s="15">
        <f t="shared" si="233"/>
        <v>41249.749085648145</v>
      </c>
      <c r="T1845" s="15">
        <f t="shared" si="234"/>
        <v>41279.749085648145</v>
      </c>
      <c r="U1845">
        <f t="shared" si="236"/>
        <v>2012</v>
      </c>
    </row>
    <row r="1846" spans="1:22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 t="s">
        <v>8323</v>
      </c>
      <c r="P1846" t="s">
        <v>8326</v>
      </c>
      <c r="Q1846">
        <f t="shared" si="231"/>
        <v>104</v>
      </c>
      <c r="R1846">
        <f t="shared" si="232"/>
        <v>54.55</v>
      </c>
      <c r="S1846" s="15">
        <f t="shared" si="233"/>
        <v>42225.513888888891</v>
      </c>
      <c r="T1846" s="15">
        <f t="shared" si="234"/>
        <v>42242.958333333328</v>
      </c>
      <c r="U1846">
        <f t="shared" si="236"/>
        <v>2015</v>
      </c>
      <c r="V1846">
        <f>_xlfn.DAYS(T1846,S1846)</f>
        <v>17</v>
      </c>
    </row>
    <row r="1847" spans="1:22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 t="s">
        <v>8319</v>
      </c>
      <c r="P1847" t="s">
        <v>8345</v>
      </c>
      <c r="Q1847">
        <f t="shared" si="231"/>
        <v>21</v>
      </c>
      <c r="R1847">
        <f t="shared" si="232"/>
        <v>82.82</v>
      </c>
      <c r="S1847" s="15">
        <f t="shared" si="233"/>
        <v>41792.214467592588</v>
      </c>
      <c r="T1847" s="15">
        <f t="shared" si="234"/>
        <v>41826.214467592588</v>
      </c>
      <c r="U1847">
        <f t="shared" si="236"/>
        <v>2014</v>
      </c>
    </row>
    <row r="1848" spans="1:22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 t="s">
        <v>8321</v>
      </c>
      <c r="P1848" t="s">
        <v>8337</v>
      </c>
      <c r="Q1848">
        <f t="shared" si="231"/>
        <v>28</v>
      </c>
      <c r="R1848">
        <f t="shared" si="232"/>
        <v>55.95</v>
      </c>
      <c r="S1848" s="15">
        <f t="shared" si="233"/>
        <v>42047.762407407412</v>
      </c>
      <c r="T1848" s="15">
        <f t="shared" si="234"/>
        <v>42107.72074074074</v>
      </c>
      <c r="U1848">
        <f t="shared" si="236"/>
        <v>2015</v>
      </c>
    </row>
    <row r="1849" spans="1:22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 t="s">
        <v>8323</v>
      </c>
      <c r="P1849" t="s">
        <v>8335</v>
      </c>
      <c r="Q1849">
        <f t="shared" si="231"/>
        <v>59</v>
      </c>
      <c r="R1849">
        <f t="shared" si="232"/>
        <v>53.08</v>
      </c>
      <c r="S1849" s="15">
        <f t="shared" si="233"/>
        <v>42017.594236111108</v>
      </c>
      <c r="T1849" s="15">
        <f t="shared" si="234"/>
        <v>42047.594236111108</v>
      </c>
      <c r="U1849">
        <f t="shared" si="236"/>
        <v>2015</v>
      </c>
    </row>
    <row r="1850" spans="1:22" ht="48" hidden="1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 t="s">
        <v>8327</v>
      </c>
      <c r="P1850" t="s">
        <v>8328</v>
      </c>
      <c r="Q1850">
        <f t="shared" si="231"/>
        <v>103</v>
      </c>
      <c r="R1850">
        <f t="shared" si="232"/>
        <v>50.37</v>
      </c>
      <c r="S1850" s="15">
        <f t="shared" si="233"/>
        <v>40793.998599537037</v>
      </c>
      <c r="T1850" s="15">
        <f t="shared" si="234"/>
        <v>40828.998599537037</v>
      </c>
      <c r="U1850">
        <f t="shared" si="236"/>
        <v>2011</v>
      </c>
    </row>
    <row r="1851" spans="1:22" ht="48" hidden="1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 t="s">
        <v>8321</v>
      </c>
      <c r="P1851" t="s">
        <v>8322</v>
      </c>
      <c r="Q1851">
        <f t="shared" si="231"/>
        <v>207</v>
      </c>
      <c r="R1851">
        <f t="shared" si="232"/>
        <v>43.02</v>
      </c>
      <c r="S1851" s="15">
        <f t="shared" si="233"/>
        <v>41755.117581018516</v>
      </c>
      <c r="T1851" s="15">
        <f t="shared" si="234"/>
        <v>41778.117581018516</v>
      </c>
      <c r="U1851">
        <f t="shared" si="236"/>
        <v>2014</v>
      </c>
    </row>
    <row r="1852" spans="1:22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 t="s">
        <v>8323</v>
      </c>
      <c r="P1852" t="s">
        <v>8326</v>
      </c>
      <c r="Q1852">
        <f t="shared" si="231"/>
        <v>103</v>
      </c>
      <c r="R1852">
        <f t="shared" si="232"/>
        <v>44.85</v>
      </c>
      <c r="S1852" s="15">
        <f t="shared" si="233"/>
        <v>42248.640162037031</v>
      </c>
      <c r="T1852" s="15">
        <f t="shared" si="234"/>
        <v>42279.75</v>
      </c>
      <c r="U1852">
        <f t="shared" si="236"/>
        <v>2015</v>
      </c>
      <c r="V1852">
        <f t="shared" ref="V1852:V1854" si="243">_xlfn.DAYS(T1852,S1852)</f>
        <v>31</v>
      </c>
    </row>
    <row r="1853" spans="1:22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 t="s">
        <v>8323</v>
      </c>
      <c r="P1853" t="s">
        <v>8326</v>
      </c>
      <c r="Q1853">
        <f t="shared" si="231"/>
        <v>103</v>
      </c>
      <c r="R1853">
        <f t="shared" si="232"/>
        <v>68.67</v>
      </c>
      <c r="S1853" s="15">
        <f t="shared" si="233"/>
        <v>42121.756921296299</v>
      </c>
      <c r="T1853" s="15">
        <f t="shared" si="234"/>
        <v>42156.208333333328</v>
      </c>
      <c r="U1853">
        <f t="shared" si="236"/>
        <v>2015</v>
      </c>
      <c r="V1853">
        <f t="shared" si="243"/>
        <v>35</v>
      </c>
    </row>
    <row r="1854" spans="1:22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 t="s">
        <v>8323</v>
      </c>
      <c r="P1854" t="s">
        <v>8326</v>
      </c>
      <c r="Q1854">
        <f t="shared" si="231"/>
        <v>103</v>
      </c>
      <c r="R1854">
        <f t="shared" si="232"/>
        <v>57.22</v>
      </c>
      <c r="S1854" s="15">
        <f t="shared" si="233"/>
        <v>42200.625833333332</v>
      </c>
      <c r="T1854" s="15">
        <f t="shared" si="234"/>
        <v>42225.666666666672</v>
      </c>
      <c r="U1854">
        <f t="shared" si="236"/>
        <v>2015</v>
      </c>
      <c r="V1854">
        <f t="shared" si="243"/>
        <v>25</v>
      </c>
    </row>
    <row r="1855" spans="1:22" ht="48" hidden="1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 t="s">
        <v>8323</v>
      </c>
      <c r="P1855" t="s">
        <v>8335</v>
      </c>
      <c r="Q1855">
        <f t="shared" si="231"/>
        <v>53</v>
      </c>
      <c r="R1855">
        <f t="shared" si="232"/>
        <v>44.76</v>
      </c>
      <c r="S1855" s="15">
        <f t="shared" si="233"/>
        <v>42372.624166666668</v>
      </c>
      <c r="T1855" s="15">
        <f t="shared" si="234"/>
        <v>42402.624166666668</v>
      </c>
      <c r="U1855">
        <f>YEAR(S1855)</f>
        <v>2016</v>
      </c>
    </row>
    <row r="1856" spans="1:22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 t="s">
        <v>8327</v>
      </c>
      <c r="P1856" t="s">
        <v>8331</v>
      </c>
      <c r="Q1856">
        <f t="shared" si="231"/>
        <v>137</v>
      </c>
      <c r="R1856">
        <f t="shared" si="232"/>
        <v>89.42</v>
      </c>
      <c r="S1856" s="15">
        <f t="shared" si="233"/>
        <v>40925.599664351852</v>
      </c>
      <c r="T1856" s="15">
        <f t="shared" si="234"/>
        <v>40979.207638888889</v>
      </c>
      <c r="U1856">
        <f t="shared" ref="U1856:U1870" si="244">YEAR(S1856)</f>
        <v>2012</v>
      </c>
    </row>
    <row r="1857" spans="1:22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 t="s">
        <v>8323</v>
      </c>
      <c r="P1857" t="s">
        <v>8326</v>
      </c>
      <c r="Q1857">
        <f t="shared" si="231"/>
        <v>103</v>
      </c>
      <c r="R1857">
        <f t="shared" si="232"/>
        <v>70.86</v>
      </c>
      <c r="S1857" s="15">
        <f t="shared" si="233"/>
        <v>42195.749745370369</v>
      </c>
      <c r="T1857" s="15">
        <f t="shared" si="234"/>
        <v>42206.125</v>
      </c>
      <c r="U1857">
        <f t="shared" si="244"/>
        <v>2015</v>
      </c>
      <c r="V1857">
        <f t="shared" ref="V1857:V1858" si="245">_xlfn.DAYS(T1857,S1857)</f>
        <v>11</v>
      </c>
    </row>
    <row r="1858" spans="1:22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 t="s">
        <v>8323</v>
      </c>
      <c r="P1858" t="s">
        <v>8326</v>
      </c>
      <c r="Q1858">
        <f t="shared" si="231"/>
        <v>103</v>
      </c>
      <c r="R1858">
        <f t="shared" si="232"/>
        <v>40.29</v>
      </c>
      <c r="S1858" s="15">
        <f t="shared" si="233"/>
        <v>42038.720451388886</v>
      </c>
      <c r="T1858" s="15">
        <f t="shared" si="234"/>
        <v>42063.708333333328</v>
      </c>
      <c r="U1858">
        <f t="shared" si="244"/>
        <v>2015</v>
      </c>
      <c r="V1858">
        <f t="shared" si="245"/>
        <v>25</v>
      </c>
    </row>
    <row r="1859" spans="1:22" ht="48" hidden="1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 t="s">
        <v>8308</v>
      </c>
      <c r="P1859" t="s">
        <v>8315</v>
      </c>
      <c r="Q1859">
        <f t="shared" ref="Q1859:Q1922" si="246">ROUND(E1859/D1859*100,0)</f>
        <v>2</v>
      </c>
      <c r="R1859">
        <f t="shared" ref="R1859:R1922" si="247">IFERROR(ROUND(E1859/L1859,2),0)</f>
        <v>39.479999999999997</v>
      </c>
      <c r="S1859" s="15">
        <f t="shared" ref="S1859:S1922" si="248">(((J1859/60)/60)/24)+DATE(1970,1,1)</f>
        <v>42774.792071759264</v>
      </c>
      <c r="T1859" s="15">
        <f t="shared" ref="T1859:T1922" si="249">(((I1859/60)/60)/24)+DATE(1970,1,1)</f>
        <v>42804.792071759264</v>
      </c>
      <c r="U1859">
        <f t="shared" si="244"/>
        <v>2017</v>
      </c>
    </row>
    <row r="1860" spans="1:22" ht="48" hidden="1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 t="s">
        <v>8327</v>
      </c>
      <c r="P1860" t="s">
        <v>8331</v>
      </c>
      <c r="Q1860">
        <f t="shared" si="246"/>
        <v>205</v>
      </c>
      <c r="R1860">
        <f t="shared" si="247"/>
        <v>45.62</v>
      </c>
      <c r="S1860" s="15">
        <f t="shared" si="248"/>
        <v>42614.722013888888</v>
      </c>
      <c r="T1860" s="15">
        <f t="shared" si="249"/>
        <v>42644.722013888888</v>
      </c>
      <c r="U1860">
        <f t="shared" si="244"/>
        <v>2016</v>
      </c>
    </row>
    <row r="1861" spans="1:22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 t="s">
        <v>8327</v>
      </c>
      <c r="P1861" t="s">
        <v>8328</v>
      </c>
      <c r="Q1861">
        <f t="shared" si="246"/>
        <v>137</v>
      </c>
      <c r="R1861">
        <f t="shared" si="247"/>
        <v>54</v>
      </c>
      <c r="S1861" s="15">
        <f t="shared" si="248"/>
        <v>41074.221562500003</v>
      </c>
      <c r="T1861" s="15">
        <f t="shared" si="249"/>
        <v>41104.221562500003</v>
      </c>
      <c r="U1861">
        <f t="shared" si="244"/>
        <v>2012</v>
      </c>
    </row>
    <row r="1862" spans="1:22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 t="s">
        <v>8323</v>
      </c>
      <c r="P1862" t="s">
        <v>8326</v>
      </c>
      <c r="Q1862">
        <f t="shared" si="246"/>
        <v>103</v>
      </c>
      <c r="R1862">
        <f t="shared" si="247"/>
        <v>34.75</v>
      </c>
      <c r="S1862" s="15">
        <f t="shared" si="248"/>
        <v>42711.545196759253</v>
      </c>
      <c r="T1862" s="15">
        <f t="shared" si="249"/>
        <v>42741.545196759253</v>
      </c>
      <c r="U1862">
        <f t="shared" si="244"/>
        <v>2016</v>
      </c>
      <c r="V1862">
        <f t="shared" ref="V1862:V1868" si="250">_xlfn.DAYS(T1862,S1862)</f>
        <v>30</v>
      </c>
    </row>
    <row r="1863" spans="1:22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 t="s">
        <v>8323</v>
      </c>
      <c r="P1863" t="s">
        <v>8326</v>
      </c>
      <c r="Q1863">
        <f t="shared" si="246"/>
        <v>103</v>
      </c>
      <c r="R1863">
        <f t="shared" si="247"/>
        <v>102.5</v>
      </c>
      <c r="S1863" s="15">
        <f t="shared" si="248"/>
        <v>42550.701886574068</v>
      </c>
      <c r="T1863" s="15">
        <f t="shared" si="249"/>
        <v>42580.701886574068</v>
      </c>
      <c r="U1863">
        <f t="shared" si="244"/>
        <v>2016</v>
      </c>
      <c r="V1863">
        <f t="shared" si="250"/>
        <v>30</v>
      </c>
    </row>
    <row r="1864" spans="1:22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 t="s">
        <v>8323</v>
      </c>
      <c r="P1864" t="s">
        <v>8326</v>
      </c>
      <c r="Q1864">
        <f t="shared" si="246"/>
        <v>103</v>
      </c>
      <c r="R1864">
        <f t="shared" si="247"/>
        <v>73.209999999999994</v>
      </c>
      <c r="S1864" s="15">
        <f t="shared" si="248"/>
        <v>42591.899988425925</v>
      </c>
      <c r="T1864" s="15">
        <f t="shared" si="249"/>
        <v>42622.166666666672</v>
      </c>
      <c r="U1864">
        <f t="shared" si="244"/>
        <v>2016</v>
      </c>
      <c r="V1864">
        <f t="shared" si="250"/>
        <v>31</v>
      </c>
    </row>
    <row r="1865" spans="1:22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 t="s">
        <v>8323</v>
      </c>
      <c r="P1865" t="s">
        <v>8326</v>
      </c>
      <c r="Q1865">
        <f t="shared" si="246"/>
        <v>103</v>
      </c>
      <c r="R1865">
        <f t="shared" si="247"/>
        <v>66.13</v>
      </c>
      <c r="S1865" s="15">
        <f t="shared" si="248"/>
        <v>42120.531226851846</v>
      </c>
      <c r="T1865" s="15">
        <f t="shared" si="249"/>
        <v>42155.531226851846</v>
      </c>
      <c r="U1865">
        <f t="shared" si="244"/>
        <v>2015</v>
      </c>
      <c r="V1865">
        <f t="shared" si="250"/>
        <v>35</v>
      </c>
    </row>
    <row r="1866" spans="1:22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 t="s">
        <v>8323</v>
      </c>
      <c r="P1866" t="s">
        <v>8326</v>
      </c>
      <c r="Q1866">
        <f t="shared" si="246"/>
        <v>102</v>
      </c>
      <c r="R1866">
        <f t="shared" si="247"/>
        <v>52.49</v>
      </c>
      <c r="S1866" s="15">
        <f t="shared" si="248"/>
        <v>42503.559467592597</v>
      </c>
      <c r="T1866" s="15">
        <f t="shared" si="249"/>
        <v>42524.875</v>
      </c>
      <c r="U1866">
        <f t="shared" si="244"/>
        <v>2016</v>
      </c>
      <c r="V1866">
        <f t="shared" si="250"/>
        <v>21</v>
      </c>
    </row>
    <row r="1867" spans="1:22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 t="s">
        <v>8323</v>
      </c>
      <c r="P1867" t="s">
        <v>8326</v>
      </c>
      <c r="Q1867">
        <f t="shared" si="246"/>
        <v>102</v>
      </c>
      <c r="R1867">
        <f t="shared" si="247"/>
        <v>120.12</v>
      </c>
      <c r="S1867" s="15">
        <f t="shared" si="248"/>
        <v>42152.765717592592</v>
      </c>
      <c r="T1867" s="15">
        <f t="shared" si="249"/>
        <v>42188.765717592592</v>
      </c>
      <c r="U1867">
        <f t="shared" si="244"/>
        <v>2015</v>
      </c>
      <c r="V1867">
        <f t="shared" si="250"/>
        <v>36</v>
      </c>
    </row>
    <row r="1868" spans="1:22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 t="s">
        <v>8323</v>
      </c>
      <c r="P1868" t="s">
        <v>8326</v>
      </c>
      <c r="Q1868">
        <f t="shared" si="246"/>
        <v>102</v>
      </c>
      <c r="R1868">
        <f t="shared" si="247"/>
        <v>88.74</v>
      </c>
      <c r="S1868" s="15">
        <f t="shared" si="248"/>
        <v>41928.170497685183</v>
      </c>
      <c r="T1868" s="15">
        <f t="shared" si="249"/>
        <v>41949.249305555553</v>
      </c>
      <c r="U1868">
        <f t="shared" si="244"/>
        <v>2014</v>
      </c>
      <c r="V1868">
        <f t="shared" si="250"/>
        <v>21</v>
      </c>
    </row>
    <row r="1869" spans="1:22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 t="s">
        <v>8327</v>
      </c>
      <c r="P1869" t="s">
        <v>8331</v>
      </c>
      <c r="Q1869">
        <f t="shared" si="246"/>
        <v>204</v>
      </c>
      <c r="R1869">
        <f t="shared" si="247"/>
        <v>59.85</v>
      </c>
      <c r="S1869" s="15">
        <f t="shared" si="248"/>
        <v>41059.006805555553</v>
      </c>
      <c r="T1869" s="15">
        <f t="shared" si="249"/>
        <v>41097.165972222225</v>
      </c>
      <c r="U1869">
        <f t="shared" si="244"/>
        <v>2012</v>
      </c>
    </row>
    <row r="1870" spans="1:22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 t="s">
        <v>8327</v>
      </c>
      <c r="P1870" t="s">
        <v>8331</v>
      </c>
      <c r="Q1870">
        <f t="shared" si="246"/>
        <v>102</v>
      </c>
      <c r="R1870">
        <f t="shared" si="247"/>
        <v>50.88</v>
      </c>
      <c r="S1870" s="15">
        <f t="shared" si="248"/>
        <v>41745.84542824074</v>
      </c>
      <c r="T1870" s="15">
        <f t="shared" si="249"/>
        <v>41779.207638888889</v>
      </c>
      <c r="U1870">
        <f t="shared" si="244"/>
        <v>2014</v>
      </c>
    </row>
    <row r="1871" spans="1:22" ht="48" hidden="1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 t="s">
        <v>8323</v>
      </c>
      <c r="P1871" t="s">
        <v>8335</v>
      </c>
      <c r="Q1871">
        <f t="shared" si="246"/>
        <v>102</v>
      </c>
      <c r="R1871">
        <f t="shared" si="247"/>
        <v>75.37</v>
      </c>
      <c r="S1871" s="15">
        <f t="shared" si="248"/>
        <v>42546.862233796302</v>
      </c>
      <c r="T1871" s="15">
        <f t="shared" si="249"/>
        <v>42575.958333333328</v>
      </c>
      <c r="U1871">
        <f>YEAR(S1871)</f>
        <v>2016</v>
      </c>
    </row>
    <row r="1872" spans="1:22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 t="s">
        <v>8323</v>
      </c>
      <c r="P1872" t="s">
        <v>8326</v>
      </c>
      <c r="Q1872">
        <f t="shared" si="246"/>
        <v>102</v>
      </c>
      <c r="R1872">
        <f t="shared" si="247"/>
        <v>32.270000000000003</v>
      </c>
      <c r="S1872" s="15">
        <f t="shared" si="248"/>
        <v>42160.583043981482</v>
      </c>
      <c r="T1872" s="15">
        <f t="shared" si="249"/>
        <v>42175.583043981482</v>
      </c>
      <c r="U1872">
        <f t="shared" ref="U1872:U1917" si="251">YEAR(S1872)</f>
        <v>2015</v>
      </c>
      <c r="V1872">
        <f>_xlfn.DAYS(T1872,S1872)</f>
        <v>15</v>
      </c>
    </row>
    <row r="1873" spans="1:22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 t="s">
        <v>8321</v>
      </c>
      <c r="P1873" t="s">
        <v>8322</v>
      </c>
      <c r="Q1873">
        <f t="shared" si="246"/>
        <v>102</v>
      </c>
      <c r="R1873">
        <f t="shared" si="247"/>
        <v>92.32</v>
      </c>
      <c r="S1873" s="15">
        <f t="shared" si="248"/>
        <v>40806.870949074073</v>
      </c>
      <c r="T1873" s="15">
        <f t="shared" si="249"/>
        <v>40866.912615740745</v>
      </c>
      <c r="U1873">
        <f t="shared" si="251"/>
        <v>2011</v>
      </c>
    </row>
    <row r="1874" spans="1:22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 t="s">
        <v>8323</v>
      </c>
      <c r="P1874" t="s">
        <v>8326</v>
      </c>
      <c r="Q1874">
        <f t="shared" si="246"/>
        <v>14</v>
      </c>
      <c r="R1874">
        <f t="shared" si="247"/>
        <v>78.08</v>
      </c>
      <c r="S1874" s="15">
        <f t="shared" si="248"/>
        <v>42354.131643518514</v>
      </c>
      <c r="T1874" s="15">
        <f t="shared" si="249"/>
        <v>42384.131643518514</v>
      </c>
      <c r="U1874">
        <f t="shared" si="251"/>
        <v>2015</v>
      </c>
      <c r="V1874">
        <f t="shared" ref="V1874:V1875" si="252">_xlfn.DAYS(T1874,S1874)</f>
        <v>30</v>
      </c>
    </row>
    <row r="1875" spans="1:22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 t="s">
        <v>8323</v>
      </c>
      <c r="P1875" t="s">
        <v>8326</v>
      </c>
      <c r="Q1875">
        <f t="shared" si="246"/>
        <v>102</v>
      </c>
      <c r="R1875">
        <f t="shared" si="247"/>
        <v>106.84</v>
      </c>
      <c r="S1875" s="15">
        <f t="shared" si="248"/>
        <v>42505.738032407404</v>
      </c>
      <c r="T1875" s="15">
        <f t="shared" si="249"/>
        <v>42525.738032407404</v>
      </c>
      <c r="U1875">
        <f t="shared" si="251"/>
        <v>2016</v>
      </c>
      <c r="V1875">
        <f t="shared" si="252"/>
        <v>20</v>
      </c>
    </row>
    <row r="1876" spans="1:22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 t="s">
        <v>8308</v>
      </c>
      <c r="P1876" t="s">
        <v>8310</v>
      </c>
      <c r="Q1876">
        <f t="shared" si="246"/>
        <v>1</v>
      </c>
      <c r="R1876">
        <f t="shared" si="247"/>
        <v>184.36</v>
      </c>
      <c r="S1876" s="15">
        <f t="shared" si="248"/>
        <v>42604.669675925921</v>
      </c>
      <c r="T1876" s="15">
        <f t="shared" si="249"/>
        <v>42664.669675925921</v>
      </c>
      <c r="U1876">
        <f t="shared" si="251"/>
        <v>2016</v>
      </c>
    </row>
    <row r="1877" spans="1:22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 t="s">
        <v>8321</v>
      </c>
      <c r="P1877" t="s">
        <v>8332</v>
      </c>
      <c r="Q1877">
        <f t="shared" si="246"/>
        <v>101</v>
      </c>
      <c r="R1877">
        <f t="shared" si="247"/>
        <v>126.69</v>
      </c>
      <c r="S1877" s="15">
        <f t="shared" si="248"/>
        <v>41789.21398148148</v>
      </c>
      <c r="T1877" s="15">
        <f t="shared" si="249"/>
        <v>41809.166666666664</v>
      </c>
      <c r="U1877">
        <f t="shared" si="251"/>
        <v>2014</v>
      </c>
    </row>
    <row r="1878" spans="1:22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 t="s">
        <v>8323</v>
      </c>
      <c r="P1878" t="s">
        <v>8326</v>
      </c>
      <c r="Q1878">
        <f t="shared" si="246"/>
        <v>101</v>
      </c>
      <c r="R1878">
        <f t="shared" si="247"/>
        <v>72.39</v>
      </c>
      <c r="S1878" s="15">
        <f t="shared" si="248"/>
        <v>42037.598958333328</v>
      </c>
      <c r="T1878" s="15">
        <f t="shared" si="249"/>
        <v>42067.598958333328</v>
      </c>
      <c r="U1878">
        <f t="shared" si="251"/>
        <v>2015</v>
      </c>
      <c r="V1878">
        <f>_xlfn.DAYS(T1878,S1878)</f>
        <v>30</v>
      </c>
    </row>
    <row r="1879" spans="1:22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 t="s">
        <v>8327</v>
      </c>
      <c r="P1879" t="s">
        <v>8331</v>
      </c>
      <c r="Q1879">
        <f t="shared" si="246"/>
        <v>101</v>
      </c>
      <c r="R1879">
        <f t="shared" si="247"/>
        <v>38.94</v>
      </c>
      <c r="S1879" s="15">
        <f t="shared" si="248"/>
        <v>41638.342905092592</v>
      </c>
      <c r="T1879" s="15">
        <f t="shared" si="249"/>
        <v>41668.342905092592</v>
      </c>
      <c r="U1879">
        <f t="shared" si="251"/>
        <v>2013</v>
      </c>
    </row>
    <row r="1880" spans="1:22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 t="s">
        <v>8327</v>
      </c>
      <c r="P1880" t="s">
        <v>8331</v>
      </c>
      <c r="Q1880">
        <f t="shared" si="246"/>
        <v>101</v>
      </c>
      <c r="R1880">
        <f t="shared" si="247"/>
        <v>53.29</v>
      </c>
      <c r="S1880" s="15">
        <f t="shared" si="248"/>
        <v>41817.854999999996</v>
      </c>
      <c r="T1880" s="15">
        <f t="shared" si="249"/>
        <v>41838.854999999996</v>
      </c>
      <c r="U1880">
        <f t="shared" si="251"/>
        <v>2014</v>
      </c>
    </row>
    <row r="1881" spans="1:22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 t="s">
        <v>8323</v>
      </c>
      <c r="P1881" t="s">
        <v>8326</v>
      </c>
      <c r="Q1881">
        <f t="shared" si="246"/>
        <v>101</v>
      </c>
      <c r="R1881">
        <f t="shared" si="247"/>
        <v>53.29</v>
      </c>
      <c r="S1881" s="15">
        <f t="shared" si="248"/>
        <v>41800.526701388888</v>
      </c>
      <c r="T1881" s="15">
        <f t="shared" si="249"/>
        <v>41850.958333333336</v>
      </c>
      <c r="U1881">
        <f t="shared" si="251"/>
        <v>2014</v>
      </c>
      <c r="V1881">
        <f t="shared" ref="V1881:V1882" si="253">_xlfn.DAYS(T1881,S1881)</f>
        <v>50</v>
      </c>
    </row>
    <row r="1882" spans="1:22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 t="s">
        <v>8323</v>
      </c>
      <c r="P1882" t="s">
        <v>8326</v>
      </c>
      <c r="Q1882">
        <f t="shared" si="246"/>
        <v>101</v>
      </c>
      <c r="R1882">
        <f t="shared" si="247"/>
        <v>63.28</v>
      </c>
      <c r="S1882" s="15">
        <f t="shared" si="248"/>
        <v>42155.142638888887</v>
      </c>
      <c r="T1882" s="15">
        <f t="shared" si="249"/>
        <v>42215.142638888887</v>
      </c>
      <c r="U1882">
        <f t="shared" si="251"/>
        <v>2015</v>
      </c>
      <c r="V1882">
        <f t="shared" si="253"/>
        <v>60</v>
      </c>
    </row>
    <row r="1883" spans="1:22" ht="48" hidden="1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 t="s">
        <v>8311</v>
      </c>
      <c r="P1883" t="s">
        <v>8348</v>
      </c>
      <c r="Q1883">
        <f t="shared" si="246"/>
        <v>1</v>
      </c>
      <c r="R1883">
        <f t="shared" si="247"/>
        <v>673.33</v>
      </c>
      <c r="S1883" s="15">
        <f t="shared" si="248"/>
        <v>42198.765844907408</v>
      </c>
      <c r="T1883" s="15">
        <f t="shared" si="249"/>
        <v>42258.765844907408</v>
      </c>
      <c r="U1883">
        <f t="shared" si="251"/>
        <v>2015</v>
      </c>
    </row>
    <row r="1884" spans="1:22" ht="48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 t="s">
        <v>8323</v>
      </c>
      <c r="P1884" t="s">
        <v>8326</v>
      </c>
      <c r="Q1884">
        <f t="shared" si="246"/>
        <v>101</v>
      </c>
      <c r="R1884">
        <f t="shared" si="247"/>
        <v>65.16</v>
      </c>
      <c r="S1884" s="15">
        <f t="shared" si="248"/>
        <v>42712.23474537037</v>
      </c>
      <c r="T1884" s="15">
        <f t="shared" si="249"/>
        <v>42735.707638888889</v>
      </c>
      <c r="U1884">
        <f t="shared" si="251"/>
        <v>2016</v>
      </c>
      <c r="V1884">
        <f>_xlfn.DAYS(T1884,S1884)</f>
        <v>23</v>
      </c>
    </row>
    <row r="1885" spans="1:22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 t="s">
        <v>8327</v>
      </c>
      <c r="P1885" t="s">
        <v>8331</v>
      </c>
      <c r="Q1885">
        <f t="shared" si="246"/>
        <v>101</v>
      </c>
      <c r="R1885">
        <f t="shared" si="247"/>
        <v>53.16</v>
      </c>
      <c r="S1885" s="15">
        <f t="shared" si="248"/>
        <v>41657.923807870371</v>
      </c>
      <c r="T1885" s="15">
        <f t="shared" si="249"/>
        <v>41687.923807870371</v>
      </c>
      <c r="U1885">
        <f t="shared" si="251"/>
        <v>2014</v>
      </c>
    </row>
    <row r="1886" spans="1:22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 t="s">
        <v>8323</v>
      </c>
      <c r="P1886" t="s">
        <v>8326</v>
      </c>
      <c r="Q1886">
        <f t="shared" si="246"/>
        <v>101</v>
      </c>
      <c r="R1886">
        <f t="shared" si="247"/>
        <v>96.19</v>
      </c>
      <c r="S1886" s="15">
        <f t="shared" si="248"/>
        <v>41822.417939814812</v>
      </c>
      <c r="T1886" s="15">
        <f t="shared" si="249"/>
        <v>41852.417939814812</v>
      </c>
      <c r="U1886">
        <f t="shared" si="251"/>
        <v>2014</v>
      </c>
      <c r="V1886">
        <f t="shared" ref="V1886:V1888" si="254">_xlfn.DAYS(T1886,S1886)</f>
        <v>30</v>
      </c>
    </row>
    <row r="1887" spans="1:22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 t="s">
        <v>8323</v>
      </c>
      <c r="P1887" t="s">
        <v>8326</v>
      </c>
      <c r="Q1887">
        <f t="shared" si="246"/>
        <v>101</v>
      </c>
      <c r="R1887">
        <f t="shared" si="247"/>
        <v>51.79</v>
      </c>
      <c r="S1887" s="15">
        <f t="shared" si="248"/>
        <v>42541.501516203702</v>
      </c>
      <c r="T1887" s="15">
        <f t="shared" si="249"/>
        <v>42571.501516203702</v>
      </c>
      <c r="U1887">
        <f t="shared" si="251"/>
        <v>2016</v>
      </c>
      <c r="V1887">
        <f t="shared" si="254"/>
        <v>30</v>
      </c>
    </row>
    <row r="1888" spans="1:22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 t="s">
        <v>8323</v>
      </c>
      <c r="P1888" t="s">
        <v>8326</v>
      </c>
      <c r="Q1888">
        <f t="shared" si="246"/>
        <v>101</v>
      </c>
      <c r="R1888">
        <f t="shared" si="247"/>
        <v>36.07</v>
      </c>
      <c r="S1888" s="15">
        <f t="shared" si="248"/>
        <v>42128.627893518518</v>
      </c>
      <c r="T1888" s="15">
        <f t="shared" si="249"/>
        <v>42158.627893518518</v>
      </c>
      <c r="U1888">
        <f t="shared" si="251"/>
        <v>2015</v>
      </c>
      <c r="V1888">
        <f t="shared" si="254"/>
        <v>30</v>
      </c>
    </row>
    <row r="1889" spans="1:22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 t="s">
        <v>8327</v>
      </c>
      <c r="P1889" t="s">
        <v>8338</v>
      </c>
      <c r="Q1889">
        <f t="shared" si="246"/>
        <v>101</v>
      </c>
      <c r="R1889">
        <f t="shared" si="247"/>
        <v>100.75</v>
      </c>
      <c r="S1889" s="15">
        <f t="shared" si="248"/>
        <v>40625.900694444441</v>
      </c>
      <c r="T1889" s="15">
        <f t="shared" si="249"/>
        <v>40659.290972222225</v>
      </c>
      <c r="U1889">
        <f t="shared" si="251"/>
        <v>2011</v>
      </c>
    </row>
    <row r="1890" spans="1:22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 t="s">
        <v>8327</v>
      </c>
      <c r="P1890" t="s">
        <v>8328</v>
      </c>
      <c r="Q1890">
        <f t="shared" si="246"/>
        <v>101</v>
      </c>
      <c r="R1890">
        <f t="shared" si="247"/>
        <v>91.59</v>
      </c>
      <c r="S1890" s="15">
        <f t="shared" si="248"/>
        <v>41107.130150462966</v>
      </c>
      <c r="T1890" s="15">
        <f t="shared" si="249"/>
        <v>41137.130150462966</v>
      </c>
      <c r="U1890">
        <f t="shared" si="251"/>
        <v>2012</v>
      </c>
    </row>
    <row r="1891" spans="1:22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 t="s">
        <v>8323</v>
      </c>
      <c r="P1891" t="s">
        <v>8326</v>
      </c>
      <c r="Q1891">
        <f t="shared" si="246"/>
        <v>101</v>
      </c>
      <c r="R1891">
        <f t="shared" si="247"/>
        <v>95.95</v>
      </c>
      <c r="S1891" s="15">
        <f t="shared" si="248"/>
        <v>42227.824212962965</v>
      </c>
      <c r="T1891" s="15">
        <f t="shared" si="249"/>
        <v>42253.57430555555</v>
      </c>
      <c r="U1891">
        <f t="shared" si="251"/>
        <v>2015</v>
      </c>
      <c r="V1891">
        <f t="shared" ref="V1891:V1893" si="255">_xlfn.DAYS(T1891,S1891)</f>
        <v>26</v>
      </c>
    </row>
    <row r="1892" spans="1:22" ht="48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 t="s">
        <v>8323</v>
      </c>
      <c r="P1892" t="s">
        <v>8326</v>
      </c>
      <c r="Q1892">
        <f t="shared" si="246"/>
        <v>101</v>
      </c>
      <c r="R1892">
        <f t="shared" si="247"/>
        <v>61.06</v>
      </c>
      <c r="S1892" s="15">
        <f t="shared" si="248"/>
        <v>42632.348310185189</v>
      </c>
      <c r="T1892" s="15">
        <f t="shared" si="249"/>
        <v>42663.204861111109</v>
      </c>
      <c r="U1892">
        <f t="shared" si="251"/>
        <v>2016</v>
      </c>
      <c r="V1892">
        <f t="shared" si="255"/>
        <v>31</v>
      </c>
    </row>
    <row r="1893" spans="1:22" ht="48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 t="s">
        <v>8323</v>
      </c>
      <c r="P1893" t="s">
        <v>8326</v>
      </c>
      <c r="Q1893">
        <f t="shared" si="246"/>
        <v>126</v>
      </c>
      <c r="R1893">
        <f t="shared" si="247"/>
        <v>55.97</v>
      </c>
      <c r="S1893" s="15">
        <f t="shared" si="248"/>
        <v>42592.066921296297</v>
      </c>
      <c r="T1893" s="15">
        <f t="shared" si="249"/>
        <v>42617.066921296297</v>
      </c>
      <c r="U1893">
        <f t="shared" si="251"/>
        <v>2016</v>
      </c>
      <c r="V1893">
        <f t="shared" si="255"/>
        <v>25</v>
      </c>
    </row>
    <row r="1894" spans="1:22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 t="s">
        <v>8327</v>
      </c>
      <c r="P1894" t="s">
        <v>8338</v>
      </c>
      <c r="Q1894">
        <f t="shared" si="246"/>
        <v>101</v>
      </c>
      <c r="R1894">
        <f t="shared" si="247"/>
        <v>26.15</v>
      </c>
      <c r="S1894" s="15">
        <f t="shared" si="248"/>
        <v>42553.54414351852</v>
      </c>
      <c r="T1894" s="15">
        <f t="shared" si="249"/>
        <v>42583.54414351852</v>
      </c>
      <c r="U1894">
        <f t="shared" si="251"/>
        <v>2016</v>
      </c>
    </row>
    <row r="1895" spans="1:22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 t="s">
        <v>8327</v>
      </c>
      <c r="P1895" t="s">
        <v>8331</v>
      </c>
      <c r="Q1895">
        <f t="shared" si="246"/>
        <v>101</v>
      </c>
      <c r="R1895">
        <f t="shared" si="247"/>
        <v>62.81</v>
      </c>
      <c r="S1895" s="15">
        <f t="shared" si="248"/>
        <v>40658.189826388887</v>
      </c>
      <c r="T1895" s="15">
        <f t="shared" si="249"/>
        <v>40696.249305555553</v>
      </c>
      <c r="U1895">
        <f t="shared" si="251"/>
        <v>2011</v>
      </c>
    </row>
    <row r="1896" spans="1:22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 t="s">
        <v>8323</v>
      </c>
      <c r="P1896" t="s">
        <v>8326</v>
      </c>
      <c r="Q1896">
        <f t="shared" si="246"/>
        <v>101</v>
      </c>
      <c r="R1896">
        <f t="shared" si="247"/>
        <v>60.91</v>
      </c>
      <c r="S1896" s="15">
        <f t="shared" si="248"/>
        <v>42191.363506944443</v>
      </c>
      <c r="T1896" s="15">
        <f t="shared" si="249"/>
        <v>42221.363506944443</v>
      </c>
      <c r="U1896">
        <f t="shared" si="251"/>
        <v>2015</v>
      </c>
      <c r="V1896">
        <f>_xlfn.DAYS(T1896,S1896)</f>
        <v>30</v>
      </c>
    </row>
    <row r="1897" spans="1:22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 t="s">
        <v>8327</v>
      </c>
      <c r="P1897" t="s">
        <v>8328</v>
      </c>
      <c r="Q1897">
        <f t="shared" si="246"/>
        <v>100</v>
      </c>
      <c r="R1897">
        <f t="shared" si="247"/>
        <v>52.82</v>
      </c>
      <c r="S1897" s="15">
        <f t="shared" si="248"/>
        <v>41759.670937499999</v>
      </c>
      <c r="T1897" s="15">
        <f t="shared" si="249"/>
        <v>41787.207638888889</v>
      </c>
      <c r="U1897">
        <f t="shared" si="251"/>
        <v>2014</v>
      </c>
    </row>
    <row r="1898" spans="1:22" ht="48" hidden="1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 t="s">
        <v>8319</v>
      </c>
      <c r="P1898" t="s">
        <v>8345</v>
      </c>
      <c r="Q1898">
        <f t="shared" si="246"/>
        <v>1</v>
      </c>
      <c r="R1898">
        <f t="shared" si="247"/>
        <v>501.25</v>
      </c>
      <c r="S1898" s="15">
        <f t="shared" si="248"/>
        <v>42734.879236111112</v>
      </c>
      <c r="T1898" s="15">
        <f t="shared" si="249"/>
        <v>42771.697222222225</v>
      </c>
      <c r="U1898">
        <f t="shared" si="251"/>
        <v>2016</v>
      </c>
    </row>
    <row r="1899" spans="1:22" ht="48" hidden="1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 t="s">
        <v>8311</v>
      </c>
      <c r="P1899" t="s">
        <v>8333</v>
      </c>
      <c r="Q1899">
        <f t="shared" si="246"/>
        <v>100</v>
      </c>
      <c r="R1899">
        <f t="shared" si="247"/>
        <v>45.57</v>
      </c>
      <c r="S1899" s="15">
        <f t="shared" si="248"/>
        <v>41831.846828703703</v>
      </c>
      <c r="T1899" s="15">
        <f t="shared" si="249"/>
        <v>41861.846828703703</v>
      </c>
      <c r="U1899">
        <f t="shared" si="251"/>
        <v>2014</v>
      </c>
    </row>
    <row r="1900" spans="1:22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 t="s">
        <v>8323</v>
      </c>
      <c r="P1900" t="s">
        <v>8326</v>
      </c>
      <c r="Q1900">
        <f t="shared" si="246"/>
        <v>100</v>
      </c>
      <c r="R1900">
        <f t="shared" si="247"/>
        <v>66.83</v>
      </c>
      <c r="S1900" s="15">
        <f t="shared" si="248"/>
        <v>42179.854629629626</v>
      </c>
      <c r="T1900" s="15">
        <f t="shared" si="249"/>
        <v>42203.666666666672</v>
      </c>
      <c r="U1900">
        <f t="shared" si="251"/>
        <v>2015</v>
      </c>
      <c r="V1900">
        <f>_xlfn.DAYS(T1900,S1900)</f>
        <v>24</v>
      </c>
    </row>
    <row r="1901" spans="1:22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 t="s">
        <v>8323</v>
      </c>
      <c r="P1901" t="s">
        <v>8335</v>
      </c>
      <c r="Q1901">
        <f t="shared" si="246"/>
        <v>100</v>
      </c>
      <c r="R1901">
        <f t="shared" si="247"/>
        <v>143.21</v>
      </c>
      <c r="S1901" s="15">
        <f t="shared" si="248"/>
        <v>42075.942627314813</v>
      </c>
      <c r="T1901" s="15">
        <f t="shared" si="249"/>
        <v>42103.166666666672</v>
      </c>
      <c r="U1901">
        <f t="shared" si="251"/>
        <v>2015</v>
      </c>
    </row>
    <row r="1902" spans="1:22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 t="s">
        <v>8321</v>
      </c>
      <c r="P1902" t="s">
        <v>8332</v>
      </c>
      <c r="Q1902">
        <f t="shared" si="246"/>
        <v>100</v>
      </c>
      <c r="R1902">
        <f t="shared" si="247"/>
        <v>80.16</v>
      </c>
      <c r="S1902" s="15">
        <f t="shared" si="248"/>
        <v>42200.758240740746</v>
      </c>
      <c r="T1902" s="15">
        <f t="shared" si="249"/>
        <v>42260.758240740746</v>
      </c>
      <c r="U1902">
        <f t="shared" si="251"/>
        <v>2015</v>
      </c>
    </row>
    <row r="1903" spans="1:22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 t="s">
        <v>8323</v>
      </c>
      <c r="P1903" t="s">
        <v>8326</v>
      </c>
      <c r="Q1903">
        <f t="shared" si="246"/>
        <v>100</v>
      </c>
      <c r="R1903">
        <f t="shared" si="247"/>
        <v>117.88</v>
      </c>
      <c r="S1903" s="15">
        <f t="shared" si="248"/>
        <v>42482.43478009259</v>
      </c>
      <c r="T1903" s="15">
        <f t="shared" si="249"/>
        <v>42506.43478009259</v>
      </c>
      <c r="U1903">
        <f t="shared" si="251"/>
        <v>2016</v>
      </c>
      <c r="V1903">
        <f t="shared" ref="V1903:V1904" si="256">_xlfn.DAYS(T1903,S1903)</f>
        <v>24</v>
      </c>
    </row>
    <row r="1904" spans="1:22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 t="s">
        <v>8323</v>
      </c>
      <c r="P1904" t="s">
        <v>8326</v>
      </c>
      <c r="Q1904">
        <f t="shared" si="246"/>
        <v>133</v>
      </c>
      <c r="R1904">
        <f t="shared" si="247"/>
        <v>38.5</v>
      </c>
      <c r="S1904" s="15">
        <f t="shared" si="248"/>
        <v>40884.066678240742</v>
      </c>
      <c r="T1904" s="15">
        <f t="shared" si="249"/>
        <v>40926.958333333336</v>
      </c>
      <c r="U1904">
        <f t="shared" si="251"/>
        <v>2011</v>
      </c>
      <c r="V1904">
        <f t="shared" si="256"/>
        <v>42</v>
      </c>
    </row>
    <row r="1905" spans="1:22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 t="s">
        <v>8327</v>
      </c>
      <c r="P1905" t="s">
        <v>8328</v>
      </c>
      <c r="Q1905">
        <f t="shared" si="246"/>
        <v>40</v>
      </c>
      <c r="R1905">
        <f t="shared" si="247"/>
        <v>83.38</v>
      </c>
      <c r="S1905" s="15">
        <f t="shared" si="248"/>
        <v>42371.935590277775</v>
      </c>
      <c r="T1905" s="15">
        <f t="shared" si="249"/>
        <v>42431.935590277775</v>
      </c>
      <c r="U1905">
        <f t="shared" si="251"/>
        <v>2016</v>
      </c>
    </row>
    <row r="1906" spans="1:22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 t="s">
        <v>8323</v>
      </c>
      <c r="P1906" t="s">
        <v>8326</v>
      </c>
      <c r="Q1906">
        <f t="shared" si="246"/>
        <v>100</v>
      </c>
      <c r="R1906">
        <f t="shared" si="247"/>
        <v>57.17</v>
      </c>
      <c r="S1906" s="15">
        <f t="shared" si="248"/>
        <v>42165.462627314817</v>
      </c>
      <c r="T1906" s="15">
        <f t="shared" si="249"/>
        <v>42196.604166666672</v>
      </c>
      <c r="U1906">
        <f t="shared" si="251"/>
        <v>2015</v>
      </c>
      <c r="V1906">
        <f>_xlfn.DAYS(T1906,S1906)</f>
        <v>31</v>
      </c>
    </row>
    <row r="1907" spans="1:22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 t="s">
        <v>8327</v>
      </c>
      <c r="P1907" t="s">
        <v>8331</v>
      </c>
      <c r="Q1907">
        <f t="shared" si="246"/>
        <v>100</v>
      </c>
      <c r="R1907">
        <f t="shared" si="247"/>
        <v>66.69</v>
      </c>
      <c r="S1907" s="15">
        <f t="shared" si="248"/>
        <v>40876.169664351852</v>
      </c>
      <c r="T1907" s="15">
        <f t="shared" si="249"/>
        <v>40936.169664351852</v>
      </c>
      <c r="U1907">
        <f t="shared" si="251"/>
        <v>2011</v>
      </c>
    </row>
    <row r="1908" spans="1:22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 t="s">
        <v>8321</v>
      </c>
      <c r="P1908" t="s">
        <v>8332</v>
      </c>
      <c r="Q1908">
        <f t="shared" si="246"/>
        <v>100</v>
      </c>
      <c r="R1908">
        <f t="shared" si="247"/>
        <v>105.26</v>
      </c>
      <c r="S1908" s="15">
        <f t="shared" si="248"/>
        <v>41887.568912037037</v>
      </c>
      <c r="T1908" s="15">
        <f t="shared" si="249"/>
        <v>41917.568912037037</v>
      </c>
      <c r="U1908">
        <f t="shared" si="251"/>
        <v>2014</v>
      </c>
    </row>
    <row r="1909" spans="1:22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 t="s">
        <v>8321</v>
      </c>
      <c r="P1909" t="s">
        <v>8332</v>
      </c>
      <c r="Q1909">
        <f t="shared" si="246"/>
        <v>100</v>
      </c>
      <c r="R1909">
        <f t="shared" si="247"/>
        <v>133.33000000000001</v>
      </c>
      <c r="S1909" s="15">
        <f t="shared" si="248"/>
        <v>41874.098807870374</v>
      </c>
      <c r="T1909" s="15">
        <f t="shared" si="249"/>
        <v>41919.098807870374</v>
      </c>
      <c r="U1909">
        <f t="shared" si="251"/>
        <v>2014</v>
      </c>
    </row>
    <row r="1910" spans="1:22" ht="48" hidden="1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 t="s">
        <v>8327</v>
      </c>
      <c r="P1910" t="s">
        <v>8329</v>
      </c>
      <c r="Q1910">
        <f t="shared" si="246"/>
        <v>100</v>
      </c>
      <c r="R1910">
        <f t="shared" si="247"/>
        <v>285.70999999999998</v>
      </c>
      <c r="S1910" s="15">
        <f t="shared" si="248"/>
        <v>41564.194131944445</v>
      </c>
      <c r="T1910" s="15">
        <f t="shared" si="249"/>
        <v>41594.235798611109</v>
      </c>
      <c r="U1910">
        <f t="shared" si="251"/>
        <v>2013</v>
      </c>
    </row>
    <row r="1911" spans="1:22" ht="48" hidden="1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 t="s">
        <v>8327</v>
      </c>
      <c r="P1911" t="s">
        <v>8328</v>
      </c>
      <c r="Q1911">
        <f t="shared" si="246"/>
        <v>100</v>
      </c>
      <c r="R1911">
        <f t="shared" si="247"/>
        <v>42.55</v>
      </c>
      <c r="S1911" s="15">
        <f t="shared" si="248"/>
        <v>41193.748483796298</v>
      </c>
      <c r="T1911" s="15">
        <f t="shared" si="249"/>
        <v>41223.790150462963</v>
      </c>
      <c r="U1911">
        <f t="shared" si="251"/>
        <v>2012</v>
      </c>
    </row>
    <row r="1912" spans="1:22" ht="48" hidden="1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 t="s">
        <v>8327</v>
      </c>
      <c r="P1912" t="s">
        <v>8328</v>
      </c>
      <c r="Q1912">
        <f t="shared" si="246"/>
        <v>100</v>
      </c>
      <c r="R1912">
        <f t="shared" si="247"/>
        <v>250</v>
      </c>
      <c r="S1912" s="15">
        <f t="shared" si="248"/>
        <v>42227.936157407406</v>
      </c>
      <c r="T1912" s="15">
        <f t="shared" si="249"/>
        <v>42287.936157407406</v>
      </c>
      <c r="U1912">
        <f t="shared" si="251"/>
        <v>2015</v>
      </c>
    </row>
    <row r="1913" spans="1:22" ht="48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 t="s">
        <v>8323</v>
      </c>
      <c r="P1913" t="s">
        <v>8326</v>
      </c>
      <c r="Q1913">
        <f t="shared" si="246"/>
        <v>100</v>
      </c>
      <c r="R1913">
        <f t="shared" si="247"/>
        <v>133.33000000000001</v>
      </c>
      <c r="S1913" s="15">
        <f t="shared" si="248"/>
        <v>41953.8675</v>
      </c>
      <c r="T1913" s="15">
        <f t="shared" si="249"/>
        <v>41983.8675</v>
      </c>
      <c r="U1913">
        <f t="shared" si="251"/>
        <v>2014</v>
      </c>
      <c r="V1913">
        <f t="shared" ref="V1913:V1917" si="257">_xlfn.DAYS(T1913,S1913)</f>
        <v>30</v>
      </c>
    </row>
    <row r="1914" spans="1:22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 t="s">
        <v>8323</v>
      </c>
      <c r="P1914" t="s">
        <v>8326</v>
      </c>
      <c r="Q1914">
        <f t="shared" si="246"/>
        <v>100</v>
      </c>
      <c r="R1914">
        <f t="shared" si="247"/>
        <v>117.65</v>
      </c>
      <c r="S1914" s="15">
        <f t="shared" si="248"/>
        <v>42150.462083333332</v>
      </c>
      <c r="T1914" s="15">
        <f t="shared" si="249"/>
        <v>42180.462083333332</v>
      </c>
      <c r="U1914">
        <f t="shared" si="251"/>
        <v>2015</v>
      </c>
      <c r="V1914">
        <f t="shared" si="257"/>
        <v>30</v>
      </c>
    </row>
    <row r="1915" spans="1:22" ht="48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 t="s">
        <v>8323</v>
      </c>
      <c r="P1915" t="s">
        <v>8326</v>
      </c>
      <c r="Q1915">
        <f t="shared" si="246"/>
        <v>100</v>
      </c>
      <c r="R1915">
        <f t="shared" si="247"/>
        <v>95.24</v>
      </c>
      <c r="S1915" s="15">
        <f t="shared" si="248"/>
        <v>41839.730937500004</v>
      </c>
      <c r="T1915" s="15">
        <f t="shared" si="249"/>
        <v>41869.730937500004</v>
      </c>
      <c r="U1915">
        <f t="shared" si="251"/>
        <v>2014</v>
      </c>
      <c r="V1915">
        <f t="shared" si="257"/>
        <v>30</v>
      </c>
    </row>
    <row r="1916" spans="1:22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 t="s">
        <v>8323</v>
      </c>
      <c r="P1916" t="s">
        <v>8326</v>
      </c>
      <c r="Q1916">
        <f t="shared" si="246"/>
        <v>100</v>
      </c>
      <c r="R1916">
        <f t="shared" si="247"/>
        <v>64.52</v>
      </c>
      <c r="S1916" s="15">
        <f t="shared" si="248"/>
        <v>42272.530509259261</v>
      </c>
      <c r="T1916" s="15">
        <f t="shared" si="249"/>
        <v>42300.530509259261</v>
      </c>
      <c r="U1916">
        <f t="shared" si="251"/>
        <v>2015</v>
      </c>
      <c r="V1916">
        <f t="shared" si="257"/>
        <v>28</v>
      </c>
    </row>
    <row r="1917" spans="1:22" ht="48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 t="s">
        <v>8323</v>
      </c>
      <c r="P1917" t="s">
        <v>8326</v>
      </c>
      <c r="Q1917">
        <f t="shared" si="246"/>
        <v>100</v>
      </c>
      <c r="R1917">
        <f t="shared" si="247"/>
        <v>68.97</v>
      </c>
      <c r="S1917" s="15">
        <f t="shared" si="248"/>
        <v>42460.741747685184</v>
      </c>
      <c r="T1917" s="15">
        <f t="shared" si="249"/>
        <v>42511.165972222225</v>
      </c>
      <c r="U1917">
        <f t="shared" si="251"/>
        <v>2016</v>
      </c>
      <c r="V1917">
        <f t="shared" si="257"/>
        <v>51</v>
      </c>
    </row>
    <row r="1918" spans="1:22" ht="48" hidden="1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 t="s">
        <v>8323</v>
      </c>
      <c r="P1918" t="s">
        <v>8335</v>
      </c>
      <c r="Q1918">
        <f t="shared" si="246"/>
        <v>100</v>
      </c>
      <c r="R1918">
        <f t="shared" si="247"/>
        <v>100</v>
      </c>
      <c r="S1918" s="15">
        <f t="shared" si="248"/>
        <v>42138.930671296301</v>
      </c>
      <c r="T1918" s="15">
        <f t="shared" si="249"/>
        <v>42168.930671296301</v>
      </c>
      <c r="U1918">
        <f>YEAR(S1918)</f>
        <v>2015</v>
      </c>
    </row>
    <row r="1919" spans="1:22" ht="48" hidden="1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 t="s">
        <v>8327</v>
      </c>
      <c r="P1919" t="s">
        <v>8331</v>
      </c>
      <c r="Q1919">
        <f t="shared" si="246"/>
        <v>133</v>
      </c>
      <c r="R1919">
        <f t="shared" si="247"/>
        <v>86.96</v>
      </c>
      <c r="S1919" s="15">
        <f t="shared" si="248"/>
        <v>41876.18618055556</v>
      </c>
      <c r="T1919" s="15">
        <f t="shared" si="249"/>
        <v>41897.18618055556</v>
      </c>
      <c r="U1919">
        <f>YEAR(S1919)</f>
        <v>2014</v>
      </c>
    </row>
    <row r="1920" spans="1:22" ht="32" hidden="1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 t="s">
        <v>8323</v>
      </c>
      <c r="P1920" t="s">
        <v>8335</v>
      </c>
      <c r="Q1920">
        <f t="shared" si="246"/>
        <v>133</v>
      </c>
      <c r="R1920">
        <f t="shared" si="247"/>
        <v>36.36</v>
      </c>
      <c r="S1920" s="15">
        <f t="shared" si="248"/>
        <v>41803.457326388889</v>
      </c>
      <c r="T1920" s="15">
        <f t="shared" si="249"/>
        <v>41833.457326388889</v>
      </c>
      <c r="U1920">
        <f>YEAR(S1920)</f>
        <v>2014</v>
      </c>
    </row>
    <row r="1921" spans="1:22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 t="s">
        <v>8327</v>
      </c>
      <c r="P1921" t="s">
        <v>8329</v>
      </c>
      <c r="Q1921">
        <f t="shared" si="246"/>
        <v>133</v>
      </c>
      <c r="R1921">
        <f t="shared" si="247"/>
        <v>27.3</v>
      </c>
      <c r="S1921" s="15">
        <f t="shared" si="248"/>
        <v>41312.311562499999</v>
      </c>
      <c r="T1921" s="15">
        <f t="shared" si="249"/>
        <v>41342.311562499999</v>
      </c>
      <c r="U1921">
        <f t="shared" ref="U1921:U1984" si="258">YEAR(S1921)</f>
        <v>2013</v>
      </c>
    </row>
    <row r="1922" spans="1:22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 t="s">
        <v>8313</v>
      </c>
      <c r="P1922" t="s">
        <v>8314</v>
      </c>
      <c r="Q1922">
        <f t="shared" si="246"/>
        <v>40</v>
      </c>
      <c r="R1922">
        <f t="shared" si="247"/>
        <v>60.24</v>
      </c>
      <c r="S1922" s="15">
        <f t="shared" si="248"/>
        <v>42003.655555555553</v>
      </c>
      <c r="T1922" s="15">
        <f t="shared" si="249"/>
        <v>42035.142361111109</v>
      </c>
      <c r="U1922">
        <f t="shared" si="258"/>
        <v>2014</v>
      </c>
    </row>
    <row r="1923" spans="1:22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 t="s">
        <v>8327</v>
      </c>
      <c r="P1923" t="s">
        <v>8350</v>
      </c>
      <c r="Q1923">
        <f t="shared" ref="Q1923:Q1986" si="259">ROUND(E1923/D1923*100,0)</f>
        <v>7</v>
      </c>
      <c r="R1923">
        <f t="shared" ref="R1923:R1986" si="260">IFERROR(ROUND(E1923/L1923,2),0)</f>
        <v>82.58</v>
      </c>
      <c r="S1923" s="15">
        <f t="shared" ref="S1923:S1986" si="261">(((J1923/60)/60)/24)+DATE(1970,1,1)</f>
        <v>41004.139108796298</v>
      </c>
      <c r="T1923" s="15">
        <f t="shared" ref="T1923:T1986" si="262">(((I1923/60)/60)/24)+DATE(1970,1,1)</f>
        <v>41034.139108796298</v>
      </c>
      <c r="U1923">
        <f t="shared" si="258"/>
        <v>2012</v>
      </c>
    </row>
    <row r="1924" spans="1:22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 t="s">
        <v>8308</v>
      </c>
      <c r="P1924" t="s">
        <v>8315</v>
      </c>
      <c r="Q1924">
        <f t="shared" si="259"/>
        <v>131</v>
      </c>
      <c r="R1924">
        <f t="shared" si="260"/>
        <v>26.59</v>
      </c>
      <c r="S1924" s="15">
        <f t="shared" si="261"/>
        <v>42689.74324074074</v>
      </c>
      <c r="T1924" s="15">
        <f t="shared" si="262"/>
        <v>42734.74324074074</v>
      </c>
      <c r="U1924">
        <f t="shared" si="258"/>
        <v>2016</v>
      </c>
    </row>
    <row r="1925" spans="1:22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 t="s">
        <v>8327</v>
      </c>
      <c r="P1925" t="s">
        <v>8330</v>
      </c>
      <c r="Q1925">
        <f t="shared" si="259"/>
        <v>8</v>
      </c>
      <c r="R1925">
        <f t="shared" si="260"/>
        <v>115.71</v>
      </c>
      <c r="S1925" s="15">
        <f t="shared" si="261"/>
        <v>42095.918530092589</v>
      </c>
      <c r="T1925" s="15">
        <f t="shared" si="262"/>
        <v>42125.918530092589</v>
      </c>
      <c r="U1925">
        <f t="shared" si="258"/>
        <v>2015</v>
      </c>
    </row>
    <row r="1926" spans="1:22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 t="s">
        <v>8323</v>
      </c>
      <c r="P1926" t="s">
        <v>8326</v>
      </c>
      <c r="Q1926">
        <f t="shared" si="259"/>
        <v>112</v>
      </c>
      <c r="R1926">
        <f t="shared" si="260"/>
        <v>65.17</v>
      </c>
      <c r="S1926" s="15">
        <f t="shared" si="261"/>
        <v>42524.782638888893</v>
      </c>
      <c r="T1926" s="15">
        <f t="shared" si="262"/>
        <v>42544.782638888893</v>
      </c>
      <c r="U1926">
        <f t="shared" si="258"/>
        <v>2016</v>
      </c>
      <c r="V1926">
        <f t="shared" ref="V1926:V1927" si="263">_xlfn.DAYS(T1926,S1926)</f>
        <v>20</v>
      </c>
    </row>
    <row r="1927" spans="1:22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 t="s">
        <v>8323</v>
      </c>
      <c r="P1927" t="s">
        <v>8326</v>
      </c>
      <c r="Q1927">
        <f t="shared" si="259"/>
        <v>130</v>
      </c>
      <c r="R1927">
        <f t="shared" si="260"/>
        <v>38.24</v>
      </c>
      <c r="S1927" s="15">
        <f t="shared" si="261"/>
        <v>41915.437210648146</v>
      </c>
      <c r="T1927" s="15">
        <f t="shared" si="262"/>
        <v>41945.478877314818</v>
      </c>
      <c r="U1927">
        <f t="shared" si="258"/>
        <v>2014</v>
      </c>
      <c r="V1927">
        <f t="shared" si="263"/>
        <v>30</v>
      </c>
    </row>
    <row r="1928" spans="1:22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 t="s">
        <v>8327</v>
      </c>
      <c r="P1928" t="s">
        <v>8331</v>
      </c>
      <c r="Q1928">
        <f t="shared" si="259"/>
        <v>108</v>
      </c>
      <c r="R1928">
        <f t="shared" si="260"/>
        <v>60.66</v>
      </c>
      <c r="S1928" s="15">
        <f t="shared" si="261"/>
        <v>41325.525752314818</v>
      </c>
      <c r="T1928" s="15">
        <f t="shared" si="262"/>
        <v>41355.484085648146</v>
      </c>
      <c r="U1928">
        <f t="shared" si="258"/>
        <v>2013</v>
      </c>
    </row>
    <row r="1929" spans="1:22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 t="s">
        <v>8321</v>
      </c>
      <c r="P1929" t="s">
        <v>8332</v>
      </c>
      <c r="Q1929">
        <f t="shared" si="259"/>
        <v>155</v>
      </c>
      <c r="R1929">
        <f t="shared" si="260"/>
        <v>102.11</v>
      </c>
      <c r="S1929" s="15">
        <f t="shared" si="261"/>
        <v>41828.515555555554</v>
      </c>
      <c r="T1929" s="15">
        <f t="shared" si="262"/>
        <v>41868.515555555554</v>
      </c>
      <c r="U1929">
        <f t="shared" si="258"/>
        <v>2014</v>
      </c>
    </row>
    <row r="1930" spans="1:22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 t="s">
        <v>8327</v>
      </c>
      <c r="P1930" t="s">
        <v>8354</v>
      </c>
      <c r="Q1930">
        <f t="shared" si="259"/>
        <v>4</v>
      </c>
      <c r="R1930">
        <f t="shared" si="260"/>
        <v>48.43</v>
      </c>
      <c r="S1930" s="15">
        <f t="shared" si="261"/>
        <v>41715.874780092592</v>
      </c>
      <c r="T1930" s="15">
        <f t="shared" si="262"/>
        <v>41750.041666666664</v>
      </c>
      <c r="U1930">
        <f t="shared" si="258"/>
        <v>2014</v>
      </c>
    </row>
    <row r="1931" spans="1:22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 t="s">
        <v>8327</v>
      </c>
      <c r="P1931" t="s">
        <v>8338</v>
      </c>
      <c r="Q1931">
        <f t="shared" si="259"/>
        <v>113</v>
      </c>
      <c r="R1931">
        <f t="shared" si="260"/>
        <v>39.18</v>
      </c>
      <c r="S1931" s="15">
        <f t="shared" si="261"/>
        <v>41034.656597222223</v>
      </c>
      <c r="T1931" s="15">
        <f t="shared" si="262"/>
        <v>41064.656597222223</v>
      </c>
      <c r="U1931">
        <f t="shared" si="258"/>
        <v>2012</v>
      </c>
    </row>
    <row r="1932" spans="1:22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 t="s">
        <v>8323</v>
      </c>
      <c r="P1932" t="s">
        <v>8324</v>
      </c>
      <c r="Q1932">
        <f t="shared" si="259"/>
        <v>128</v>
      </c>
      <c r="R1932">
        <f t="shared" si="260"/>
        <v>51.89</v>
      </c>
      <c r="S1932" s="15">
        <f t="shared" si="261"/>
        <v>42253.688043981485</v>
      </c>
      <c r="T1932" s="15">
        <f t="shared" si="262"/>
        <v>42283.688043981485</v>
      </c>
      <c r="U1932">
        <f t="shared" si="258"/>
        <v>2015</v>
      </c>
    </row>
    <row r="1933" spans="1:22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 t="s">
        <v>8323</v>
      </c>
      <c r="P1933" t="s">
        <v>8326</v>
      </c>
      <c r="Q1933">
        <f t="shared" si="259"/>
        <v>128</v>
      </c>
      <c r="R1933">
        <f t="shared" si="260"/>
        <v>34.25</v>
      </c>
      <c r="S1933" s="15">
        <f t="shared" si="261"/>
        <v>41781.855092592588</v>
      </c>
      <c r="T1933" s="15">
        <f t="shared" si="262"/>
        <v>41811.855092592588</v>
      </c>
      <c r="U1933">
        <f t="shared" si="258"/>
        <v>2014</v>
      </c>
      <c r="V1933">
        <f>_xlfn.DAYS(T1933,S1933)</f>
        <v>30</v>
      </c>
    </row>
    <row r="1934" spans="1:22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 t="s">
        <v>8327</v>
      </c>
      <c r="P1934" t="s">
        <v>8328</v>
      </c>
      <c r="Q1934">
        <f t="shared" si="259"/>
        <v>128</v>
      </c>
      <c r="R1934">
        <f t="shared" si="260"/>
        <v>45.55</v>
      </c>
      <c r="S1934" s="15">
        <f t="shared" si="261"/>
        <v>41036.946469907409</v>
      </c>
      <c r="T1934" s="15">
        <f t="shared" si="262"/>
        <v>41066.946469907409</v>
      </c>
      <c r="U1934">
        <f t="shared" si="258"/>
        <v>2012</v>
      </c>
    </row>
    <row r="1935" spans="1:22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 t="s">
        <v>8321</v>
      </c>
      <c r="P1935" t="s">
        <v>8339</v>
      </c>
      <c r="Q1935">
        <f t="shared" si="259"/>
        <v>10</v>
      </c>
      <c r="R1935">
        <f t="shared" si="260"/>
        <v>73.459999999999994</v>
      </c>
      <c r="S1935" s="15">
        <f t="shared" si="261"/>
        <v>40043.895462962959</v>
      </c>
      <c r="T1935" s="15">
        <f t="shared" si="262"/>
        <v>40098.874305555553</v>
      </c>
      <c r="U1935">
        <f t="shared" si="258"/>
        <v>2009</v>
      </c>
    </row>
    <row r="1936" spans="1:22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 t="s">
        <v>8323</v>
      </c>
      <c r="P1936" t="s">
        <v>8326</v>
      </c>
      <c r="Q1936">
        <f t="shared" si="259"/>
        <v>19</v>
      </c>
      <c r="R1936">
        <f t="shared" si="260"/>
        <v>381.6</v>
      </c>
      <c r="S1936" s="15">
        <f t="shared" si="261"/>
        <v>42370.90320601852</v>
      </c>
      <c r="T1936" s="15">
        <f t="shared" si="262"/>
        <v>42406.207638888889</v>
      </c>
      <c r="U1936">
        <f t="shared" si="258"/>
        <v>2016</v>
      </c>
      <c r="V1936">
        <f>_xlfn.DAYS(T1936,S1936)</f>
        <v>36</v>
      </c>
    </row>
    <row r="1937" spans="1:22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 t="s">
        <v>8308</v>
      </c>
      <c r="P1937" t="s">
        <v>8340</v>
      </c>
      <c r="Q1937">
        <f t="shared" si="259"/>
        <v>8</v>
      </c>
      <c r="R1937">
        <f t="shared" si="260"/>
        <v>65.41</v>
      </c>
      <c r="S1937" s="15">
        <f t="shared" si="261"/>
        <v>41923.857511574075</v>
      </c>
      <c r="T1937" s="15">
        <f t="shared" si="262"/>
        <v>41953.899178240739</v>
      </c>
      <c r="U1937">
        <f t="shared" si="258"/>
        <v>2014</v>
      </c>
    </row>
    <row r="1938" spans="1:22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 t="s">
        <v>8308</v>
      </c>
      <c r="P1938" t="s">
        <v>8310</v>
      </c>
      <c r="Q1938">
        <f t="shared" si="259"/>
        <v>6</v>
      </c>
      <c r="R1938">
        <f t="shared" si="260"/>
        <v>82.09</v>
      </c>
      <c r="S1938" s="15">
        <f t="shared" si="261"/>
        <v>42339.967708333337</v>
      </c>
      <c r="T1938" s="15">
        <f t="shared" si="262"/>
        <v>42369.958333333328</v>
      </c>
      <c r="U1938">
        <f t="shared" si="258"/>
        <v>2015</v>
      </c>
    </row>
    <row r="1939" spans="1:22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 t="s">
        <v>8308</v>
      </c>
      <c r="P1939" t="s">
        <v>8315</v>
      </c>
      <c r="Q1939">
        <f t="shared" si="259"/>
        <v>188</v>
      </c>
      <c r="R1939">
        <f t="shared" si="260"/>
        <v>35.549999999999997</v>
      </c>
      <c r="S1939" s="15">
        <f t="shared" si="261"/>
        <v>42273.884305555555</v>
      </c>
      <c r="T1939" s="15">
        <f t="shared" si="262"/>
        <v>42300.458333333328</v>
      </c>
      <c r="U1939">
        <f t="shared" si="258"/>
        <v>2015</v>
      </c>
    </row>
    <row r="1940" spans="1:22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 t="s">
        <v>8327</v>
      </c>
      <c r="P1940" t="s">
        <v>8328</v>
      </c>
      <c r="Q1940">
        <f t="shared" si="259"/>
        <v>157</v>
      </c>
      <c r="R1940">
        <f t="shared" si="260"/>
        <v>37.67</v>
      </c>
      <c r="S1940" s="15">
        <f t="shared" si="261"/>
        <v>41037.551585648151</v>
      </c>
      <c r="T1940" s="15">
        <f t="shared" si="262"/>
        <v>41067.551585648151</v>
      </c>
      <c r="U1940">
        <f t="shared" si="258"/>
        <v>2012</v>
      </c>
    </row>
    <row r="1941" spans="1:22" ht="48" hidden="1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 t="s">
        <v>8313</v>
      </c>
      <c r="P1941" t="s">
        <v>8314</v>
      </c>
      <c r="Q1941">
        <f t="shared" si="259"/>
        <v>6</v>
      </c>
      <c r="R1941">
        <f t="shared" si="260"/>
        <v>98.79</v>
      </c>
      <c r="S1941" s="15">
        <f t="shared" si="261"/>
        <v>41978.760393518518</v>
      </c>
      <c r="T1941" s="15">
        <f t="shared" si="262"/>
        <v>42023.760393518518</v>
      </c>
      <c r="U1941">
        <f t="shared" si="258"/>
        <v>2014</v>
      </c>
    </row>
    <row r="1942" spans="1:22" ht="48" hidden="1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 t="s">
        <v>8311</v>
      </c>
      <c r="P1942" t="s">
        <v>8312</v>
      </c>
      <c r="Q1942">
        <f t="shared" si="259"/>
        <v>125</v>
      </c>
      <c r="R1942">
        <f t="shared" si="260"/>
        <v>23.17</v>
      </c>
      <c r="S1942" s="15">
        <f t="shared" si="261"/>
        <v>41250.827118055553</v>
      </c>
      <c r="T1942" s="15">
        <f t="shared" si="262"/>
        <v>41271.827118055553</v>
      </c>
      <c r="U1942">
        <f t="shared" si="258"/>
        <v>2012</v>
      </c>
    </row>
    <row r="1943" spans="1:22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 t="s">
        <v>8321</v>
      </c>
      <c r="P1943" t="s">
        <v>8339</v>
      </c>
      <c r="Q1943">
        <f t="shared" si="259"/>
        <v>9</v>
      </c>
      <c r="R1943">
        <f t="shared" si="260"/>
        <v>170.55</v>
      </c>
      <c r="S1943" s="15">
        <f t="shared" si="261"/>
        <v>42296.261087962965</v>
      </c>
      <c r="T1943" s="15">
        <f t="shared" si="262"/>
        <v>42326.302754629629</v>
      </c>
      <c r="U1943">
        <f t="shared" si="258"/>
        <v>2015</v>
      </c>
    </row>
    <row r="1944" spans="1:22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 t="s">
        <v>8323</v>
      </c>
      <c r="P1944" t="s">
        <v>8326</v>
      </c>
      <c r="Q1944">
        <f t="shared" si="259"/>
        <v>125</v>
      </c>
      <c r="R1944">
        <f t="shared" si="260"/>
        <v>36.08</v>
      </c>
      <c r="S1944" s="15">
        <f t="shared" si="261"/>
        <v>42709.134780092587</v>
      </c>
      <c r="T1944" s="15">
        <f t="shared" si="262"/>
        <v>42739.134780092587</v>
      </c>
      <c r="U1944">
        <f t="shared" si="258"/>
        <v>2016</v>
      </c>
      <c r="V1944">
        <f>_xlfn.DAYS(T1944,S1944)</f>
        <v>30</v>
      </c>
    </row>
    <row r="1945" spans="1:22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 t="s">
        <v>8308</v>
      </c>
      <c r="P1945" t="s">
        <v>8315</v>
      </c>
      <c r="Q1945">
        <f t="shared" si="259"/>
        <v>187</v>
      </c>
      <c r="R1945">
        <f t="shared" si="260"/>
        <v>37.46</v>
      </c>
      <c r="S1945" s="15">
        <f t="shared" si="261"/>
        <v>42636.614745370374</v>
      </c>
      <c r="T1945" s="15">
        <f t="shared" si="262"/>
        <v>42659.041666666672</v>
      </c>
      <c r="U1945">
        <f t="shared" si="258"/>
        <v>2016</v>
      </c>
    </row>
    <row r="1946" spans="1:22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 t="s">
        <v>8323</v>
      </c>
      <c r="P1946" t="s">
        <v>8326</v>
      </c>
      <c r="Q1946">
        <f t="shared" si="259"/>
        <v>187</v>
      </c>
      <c r="R1946">
        <f t="shared" si="260"/>
        <v>20.12</v>
      </c>
      <c r="S1946" s="15">
        <f t="shared" si="261"/>
        <v>42313.703900462962</v>
      </c>
      <c r="T1946" s="15">
        <f t="shared" si="262"/>
        <v>42343</v>
      </c>
      <c r="U1946">
        <f t="shared" si="258"/>
        <v>2015</v>
      </c>
      <c r="V1946">
        <f t="shared" ref="V1946:V1947" si="264">_xlfn.DAYS(T1946,S1946)</f>
        <v>30</v>
      </c>
    </row>
    <row r="1947" spans="1:22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 t="s">
        <v>8323</v>
      </c>
      <c r="P1947" t="s">
        <v>8326</v>
      </c>
      <c r="Q1947">
        <f t="shared" si="259"/>
        <v>110</v>
      </c>
      <c r="R1947">
        <f t="shared" si="260"/>
        <v>35.96</v>
      </c>
      <c r="S1947" s="15">
        <f t="shared" si="261"/>
        <v>42256.764212962968</v>
      </c>
      <c r="T1947" s="15">
        <f t="shared" si="262"/>
        <v>42283.957638888889</v>
      </c>
      <c r="U1947">
        <f t="shared" si="258"/>
        <v>2015</v>
      </c>
      <c r="V1947">
        <f t="shared" si="264"/>
        <v>27</v>
      </c>
    </row>
    <row r="1948" spans="1:22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 t="s">
        <v>8321</v>
      </c>
      <c r="P1948" t="s">
        <v>8337</v>
      </c>
      <c r="Q1948">
        <f t="shared" si="259"/>
        <v>2</v>
      </c>
      <c r="R1948">
        <f t="shared" si="260"/>
        <v>311.17</v>
      </c>
      <c r="S1948" s="15">
        <f t="shared" si="261"/>
        <v>42628.22792824074</v>
      </c>
      <c r="T1948" s="15">
        <f t="shared" si="262"/>
        <v>42663.22792824074</v>
      </c>
      <c r="U1948">
        <f t="shared" si="258"/>
        <v>2016</v>
      </c>
    </row>
    <row r="1949" spans="1:22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 t="s">
        <v>8323</v>
      </c>
      <c r="P1949" t="s">
        <v>8324</v>
      </c>
      <c r="Q1949">
        <f t="shared" si="259"/>
        <v>107</v>
      </c>
      <c r="R1949">
        <f t="shared" si="260"/>
        <v>45.54</v>
      </c>
      <c r="S1949" s="15">
        <f t="shared" si="261"/>
        <v>42233.747349537036</v>
      </c>
      <c r="T1949" s="15">
        <f t="shared" si="262"/>
        <v>42263.747349537036</v>
      </c>
      <c r="U1949">
        <f t="shared" si="258"/>
        <v>2015</v>
      </c>
    </row>
    <row r="1950" spans="1:22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 t="s">
        <v>8308</v>
      </c>
      <c r="P1950" t="s">
        <v>8310</v>
      </c>
      <c r="Q1950">
        <f t="shared" si="259"/>
        <v>19</v>
      </c>
      <c r="R1950">
        <f t="shared" si="260"/>
        <v>155.33000000000001</v>
      </c>
      <c r="S1950" s="15">
        <f t="shared" si="261"/>
        <v>42688.711354166662</v>
      </c>
      <c r="T1950" s="15">
        <f t="shared" si="262"/>
        <v>42748.711354166662</v>
      </c>
      <c r="U1950">
        <f t="shared" si="258"/>
        <v>2016</v>
      </c>
    </row>
    <row r="1951" spans="1:22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 t="s">
        <v>8323</v>
      </c>
      <c r="P1951" t="s">
        <v>8326</v>
      </c>
      <c r="Q1951">
        <f t="shared" si="259"/>
        <v>9</v>
      </c>
      <c r="R1951">
        <f t="shared" si="260"/>
        <v>60.06</v>
      </c>
      <c r="S1951" s="15">
        <f t="shared" si="261"/>
        <v>42205.171018518522</v>
      </c>
      <c r="T1951" s="15">
        <f t="shared" si="262"/>
        <v>42235.171018518522</v>
      </c>
      <c r="U1951">
        <f t="shared" si="258"/>
        <v>2015</v>
      </c>
      <c r="V1951">
        <f>_xlfn.DAYS(T1951,S1951)</f>
        <v>30</v>
      </c>
    </row>
    <row r="1952" spans="1:22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 t="s">
        <v>8327</v>
      </c>
      <c r="P1952" t="s">
        <v>8331</v>
      </c>
      <c r="Q1952">
        <f t="shared" si="259"/>
        <v>109</v>
      </c>
      <c r="R1952">
        <f t="shared" si="260"/>
        <v>132.86000000000001</v>
      </c>
      <c r="S1952" s="15">
        <f t="shared" si="261"/>
        <v>41277.186111111114</v>
      </c>
      <c r="T1952" s="15">
        <f t="shared" si="262"/>
        <v>41295.332638888889</v>
      </c>
      <c r="U1952">
        <f t="shared" si="258"/>
        <v>2013</v>
      </c>
    </row>
    <row r="1953" spans="1:22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 t="s">
        <v>8323</v>
      </c>
      <c r="P1953" t="s">
        <v>8326</v>
      </c>
      <c r="Q1953">
        <f t="shared" si="259"/>
        <v>186</v>
      </c>
      <c r="R1953">
        <f t="shared" si="260"/>
        <v>80.87</v>
      </c>
      <c r="S1953" s="15">
        <f t="shared" si="261"/>
        <v>42552.048356481479</v>
      </c>
      <c r="T1953" s="15">
        <f t="shared" si="262"/>
        <v>42573.226388888885</v>
      </c>
      <c r="U1953">
        <f t="shared" si="258"/>
        <v>2016</v>
      </c>
      <c r="V1953">
        <f t="shared" ref="V1953:V1954" si="265">_xlfn.DAYS(T1953,S1953)</f>
        <v>21</v>
      </c>
    </row>
    <row r="1954" spans="1:22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 t="s">
        <v>8323</v>
      </c>
      <c r="P1954" t="s">
        <v>8326</v>
      </c>
      <c r="Q1954">
        <f t="shared" si="259"/>
        <v>186</v>
      </c>
      <c r="R1954">
        <f t="shared" si="260"/>
        <v>41.22</v>
      </c>
      <c r="S1954" s="15">
        <f t="shared" si="261"/>
        <v>41861.524837962963</v>
      </c>
      <c r="T1954" s="15">
        <f t="shared" si="262"/>
        <v>41891.524837962963</v>
      </c>
      <c r="U1954">
        <f t="shared" si="258"/>
        <v>2014</v>
      </c>
      <c r="V1954">
        <f t="shared" si="265"/>
        <v>30</v>
      </c>
    </row>
    <row r="1955" spans="1:22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 t="s">
        <v>8327</v>
      </c>
      <c r="P1955" t="s">
        <v>8331</v>
      </c>
      <c r="Q1955">
        <f t="shared" si="259"/>
        <v>307</v>
      </c>
      <c r="R1955">
        <f t="shared" si="260"/>
        <v>61.37</v>
      </c>
      <c r="S1955" s="15">
        <f t="shared" si="261"/>
        <v>40926.047858796301</v>
      </c>
      <c r="T1955" s="15">
        <f t="shared" si="262"/>
        <v>40986.006192129629</v>
      </c>
      <c r="U1955">
        <f t="shared" si="258"/>
        <v>2012</v>
      </c>
    </row>
    <row r="1956" spans="1:22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 t="s">
        <v>8308</v>
      </c>
      <c r="P1956" t="s">
        <v>8309</v>
      </c>
      <c r="Q1956">
        <f t="shared" si="259"/>
        <v>117</v>
      </c>
      <c r="R1956">
        <f t="shared" si="260"/>
        <v>44.85</v>
      </c>
      <c r="S1956" s="15">
        <f t="shared" si="261"/>
        <v>40761.604421296295</v>
      </c>
      <c r="T1956" s="15">
        <f t="shared" si="262"/>
        <v>40805.604421296295</v>
      </c>
      <c r="U1956">
        <f t="shared" si="258"/>
        <v>2011</v>
      </c>
    </row>
    <row r="1957" spans="1:22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 t="s">
        <v>8323</v>
      </c>
      <c r="P1957" t="s">
        <v>8326</v>
      </c>
      <c r="Q1957">
        <f t="shared" si="259"/>
        <v>141</v>
      </c>
      <c r="R1957">
        <f t="shared" si="260"/>
        <v>67.959999999999994</v>
      </c>
      <c r="S1957" s="15">
        <f t="shared" si="261"/>
        <v>42072.576249999998</v>
      </c>
      <c r="T1957" s="15">
        <f t="shared" si="262"/>
        <v>42097.576249999998</v>
      </c>
      <c r="U1957">
        <f t="shared" si="258"/>
        <v>2015</v>
      </c>
      <c r="V1957">
        <f t="shared" ref="V1957:V1958" si="266">_xlfn.DAYS(T1957,S1957)</f>
        <v>25</v>
      </c>
    </row>
    <row r="1958" spans="1:22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 t="s">
        <v>8323</v>
      </c>
      <c r="P1958" t="s">
        <v>8326</v>
      </c>
      <c r="Q1958">
        <f t="shared" si="259"/>
        <v>122</v>
      </c>
      <c r="R1958">
        <f t="shared" si="260"/>
        <v>73.239999999999995</v>
      </c>
      <c r="S1958" s="15">
        <f t="shared" si="261"/>
        <v>41912.858946759261</v>
      </c>
      <c r="T1958" s="15">
        <f t="shared" si="262"/>
        <v>41942.858946759261</v>
      </c>
      <c r="U1958">
        <f t="shared" si="258"/>
        <v>2014</v>
      </c>
      <c r="V1958">
        <f t="shared" si="266"/>
        <v>30</v>
      </c>
    </row>
    <row r="1959" spans="1:22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 t="s">
        <v>8321</v>
      </c>
      <c r="P1959" t="s">
        <v>8339</v>
      </c>
      <c r="Q1959">
        <f t="shared" si="259"/>
        <v>6</v>
      </c>
      <c r="R1959">
        <f t="shared" si="260"/>
        <v>87.14</v>
      </c>
      <c r="S1959" s="15">
        <f t="shared" si="261"/>
        <v>41162.672326388885</v>
      </c>
      <c r="T1959" s="15">
        <f t="shared" si="262"/>
        <v>41192.672326388885</v>
      </c>
      <c r="U1959">
        <f t="shared" si="258"/>
        <v>2012</v>
      </c>
    </row>
    <row r="1960" spans="1:22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 t="s">
        <v>8323</v>
      </c>
      <c r="P1960" t="s">
        <v>8326</v>
      </c>
      <c r="Q1960">
        <f t="shared" si="259"/>
        <v>102</v>
      </c>
      <c r="R1960">
        <f t="shared" si="260"/>
        <v>61</v>
      </c>
      <c r="S1960" s="15">
        <f t="shared" si="261"/>
        <v>42167.533159722225</v>
      </c>
      <c r="T1960" s="15">
        <f t="shared" si="262"/>
        <v>42197.533159722225</v>
      </c>
      <c r="U1960">
        <f t="shared" si="258"/>
        <v>2015</v>
      </c>
      <c r="V1960">
        <f>_xlfn.DAYS(T1960,S1960)</f>
        <v>30</v>
      </c>
    </row>
    <row r="1961" spans="1:22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 t="s">
        <v>8323</v>
      </c>
      <c r="P1961" t="s">
        <v>8324</v>
      </c>
      <c r="Q1961">
        <f t="shared" si="259"/>
        <v>15</v>
      </c>
      <c r="R1961">
        <f t="shared" si="260"/>
        <v>140.54</v>
      </c>
      <c r="S1961" s="15">
        <f t="shared" si="261"/>
        <v>41902.622395833336</v>
      </c>
      <c r="T1961" s="15">
        <f t="shared" si="262"/>
        <v>41932.622395833336</v>
      </c>
      <c r="U1961">
        <f t="shared" si="258"/>
        <v>2014</v>
      </c>
    </row>
    <row r="1962" spans="1:22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 t="s">
        <v>8323</v>
      </c>
      <c r="P1962" t="s">
        <v>8326</v>
      </c>
      <c r="Q1962">
        <f t="shared" si="259"/>
        <v>122</v>
      </c>
      <c r="R1962">
        <f t="shared" si="260"/>
        <v>70.23</v>
      </c>
      <c r="S1962" s="15">
        <f t="shared" si="261"/>
        <v>42054.849050925928</v>
      </c>
      <c r="T1962" s="15">
        <f t="shared" si="262"/>
        <v>42084.807384259257</v>
      </c>
      <c r="U1962">
        <f t="shared" si="258"/>
        <v>2015</v>
      </c>
      <c r="V1962">
        <f>_xlfn.DAYS(T1962,S1962)</f>
        <v>30</v>
      </c>
    </row>
    <row r="1963" spans="1:22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 t="s">
        <v>8319</v>
      </c>
      <c r="P1963" t="s">
        <v>8345</v>
      </c>
      <c r="Q1963">
        <f t="shared" si="259"/>
        <v>12</v>
      </c>
      <c r="R1963">
        <f t="shared" si="260"/>
        <v>96.05</v>
      </c>
      <c r="S1963" s="15">
        <f t="shared" si="261"/>
        <v>42760.244212962964</v>
      </c>
      <c r="T1963" s="15">
        <f t="shared" si="262"/>
        <v>42790.244212962964</v>
      </c>
      <c r="U1963">
        <f t="shared" si="258"/>
        <v>2017</v>
      </c>
    </row>
    <row r="1964" spans="1:22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 t="s">
        <v>8316</v>
      </c>
      <c r="P1964" t="s">
        <v>8334</v>
      </c>
      <c r="Q1964">
        <f t="shared" si="259"/>
        <v>9</v>
      </c>
      <c r="R1964">
        <f t="shared" si="260"/>
        <v>18.579999999999998</v>
      </c>
      <c r="S1964" s="15">
        <f t="shared" si="261"/>
        <v>41740.138113425928</v>
      </c>
      <c r="T1964" s="15">
        <f t="shared" si="262"/>
        <v>41770.138113425928</v>
      </c>
      <c r="U1964">
        <f t="shared" si="258"/>
        <v>2014</v>
      </c>
    </row>
    <row r="1965" spans="1:22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 t="s">
        <v>8323</v>
      </c>
      <c r="P1965" t="s">
        <v>8326</v>
      </c>
      <c r="Q1965">
        <f t="shared" si="259"/>
        <v>121</v>
      </c>
      <c r="R1965">
        <f t="shared" si="260"/>
        <v>140</v>
      </c>
      <c r="S1965" s="15">
        <f t="shared" si="261"/>
        <v>41879.913761574076</v>
      </c>
      <c r="T1965" s="15">
        <f t="shared" si="262"/>
        <v>41894.913761574076</v>
      </c>
      <c r="U1965">
        <f t="shared" si="258"/>
        <v>2014</v>
      </c>
      <c r="V1965">
        <f>_xlfn.DAYS(T1965,S1965)</f>
        <v>15</v>
      </c>
    </row>
    <row r="1966" spans="1:22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 t="s">
        <v>8311</v>
      </c>
      <c r="P1966" t="s">
        <v>8312</v>
      </c>
      <c r="Q1966">
        <f t="shared" si="259"/>
        <v>121</v>
      </c>
      <c r="R1966">
        <f t="shared" si="260"/>
        <v>38.46</v>
      </c>
      <c r="S1966" s="15">
        <f t="shared" si="261"/>
        <v>40939.979618055557</v>
      </c>
      <c r="T1966" s="15">
        <f t="shared" si="262"/>
        <v>40969.979618055557</v>
      </c>
      <c r="U1966">
        <f t="shared" si="258"/>
        <v>2012</v>
      </c>
    </row>
    <row r="1967" spans="1:22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 t="s">
        <v>8323</v>
      </c>
      <c r="P1967" t="s">
        <v>8326</v>
      </c>
      <c r="Q1967">
        <f t="shared" si="259"/>
        <v>100</v>
      </c>
      <c r="R1967">
        <f t="shared" si="260"/>
        <v>150.41999999999999</v>
      </c>
      <c r="S1967" s="15">
        <f t="shared" si="261"/>
        <v>42017.88045138889</v>
      </c>
      <c r="T1967" s="15">
        <f t="shared" si="262"/>
        <v>42044.1875</v>
      </c>
      <c r="U1967">
        <f t="shared" si="258"/>
        <v>2015</v>
      </c>
      <c r="V1967">
        <f>_xlfn.DAYS(T1967,S1967)</f>
        <v>27</v>
      </c>
    </row>
    <row r="1968" spans="1:22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 t="s">
        <v>8316</v>
      </c>
      <c r="P1968" t="s">
        <v>8334</v>
      </c>
      <c r="Q1968">
        <f t="shared" si="259"/>
        <v>7</v>
      </c>
      <c r="R1968">
        <f t="shared" si="260"/>
        <v>81.95</v>
      </c>
      <c r="S1968" s="15">
        <f t="shared" si="261"/>
        <v>41712.762673611112</v>
      </c>
      <c r="T1968" s="15">
        <f t="shared" si="262"/>
        <v>41742.762673611112</v>
      </c>
      <c r="U1968">
        <f t="shared" si="258"/>
        <v>2014</v>
      </c>
    </row>
    <row r="1969" spans="1:22" ht="48" hidden="1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 t="s">
        <v>8323</v>
      </c>
      <c r="P1969" t="s">
        <v>8335</v>
      </c>
      <c r="Q1969">
        <f t="shared" si="259"/>
        <v>0</v>
      </c>
      <c r="R1969">
        <f t="shared" si="260"/>
        <v>300</v>
      </c>
      <c r="S1969" s="15">
        <f t="shared" si="261"/>
        <v>42157.598090277781</v>
      </c>
      <c r="T1969" s="15">
        <f t="shared" si="262"/>
        <v>42217.583333333328</v>
      </c>
      <c r="U1969">
        <f t="shared" si="258"/>
        <v>2015</v>
      </c>
    </row>
    <row r="1970" spans="1:22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 t="s">
        <v>8327</v>
      </c>
      <c r="P1970" t="s">
        <v>8331</v>
      </c>
      <c r="Q1970">
        <f t="shared" si="259"/>
        <v>100</v>
      </c>
      <c r="R1970">
        <f t="shared" si="260"/>
        <v>94.74</v>
      </c>
      <c r="S1970" s="15">
        <f t="shared" si="261"/>
        <v>40941.652372685188</v>
      </c>
      <c r="T1970" s="15">
        <f t="shared" si="262"/>
        <v>40971.652372685188</v>
      </c>
      <c r="U1970">
        <f t="shared" si="258"/>
        <v>2012</v>
      </c>
    </row>
    <row r="1971" spans="1:22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 t="s">
        <v>8323</v>
      </c>
      <c r="P1971" t="s">
        <v>8326</v>
      </c>
      <c r="Q1971">
        <f t="shared" si="259"/>
        <v>120</v>
      </c>
      <c r="R1971">
        <f t="shared" si="260"/>
        <v>58.06</v>
      </c>
      <c r="S1971" s="15">
        <f t="shared" si="261"/>
        <v>41940.598182870373</v>
      </c>
      <c r="T1971" s="15">
        <f t="shared" si="262"/>
        <v>41970.639849537038</v>
      </c>
      <c r="U1971">
        <f t="shared" si="258"/>
        <v>2014</v>
      </c>
      <c r="V1971">
        <f t="shared" ref="V1971:V1973" si="267">_xlfn.DAYS(T1971,S1971)</f>
        <v>30</v>
      </c>
    </row>
    <row r="1972" spans="1:22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 t="s">
        <v>8323</v>
      </c>
      <c r="P1972" t="s">
        <v>8326</v>
      </c>
      <c r="Q1972">
        <f t="shared" si="259"/>
        <v>119</v>
      </c>
      <c r="R1972">
        <f t="shared" si="260"/>
        <v>48.34</v>
      </c>
      <c r="S1972" s="15">
        <f t="shared" si="261"/>
        <v>41807.690081018518</v>
      </c>
      <c r="T1972" s="15">
        <f t="shared" si="262"/>
        <v>41837.690081018518</v>
      </c>
      <c r="U1972">
        <f t="shared" si="258"/>
        <v>2014</v>
      </c>
      <c r="V1972">
        <f t="shared" si="267"/>
        <v>30</v>
      </c>
    </row>
    <row r="1973" spans="1:22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 t="s">
        <v>8323</v>
      </c>
      <c r="P1973" t="s">
        <v>8326</v>
      </c>
      <c r="Q1973">
        <f t="shared" si="259"/>
        <v>16</v>
      </c>
      <c r="R1973">
        <f t="shared" si="260"/>
        <v>89.4</v>
      </c>
      <c r="S1973" s="15">
        <f t="shared" si="261"/>
        <v>42103.884930555556</v>
      </c>
      <c r="T1973" s="15">
        <f t="shared" si="262"/>
        <v>42133.884930555556</v>
      </c>
      <c r="U1973">
        <f t="shared" si="258"/>
        <v>2015</v>
      </c>
      <c r="V1973">
        <f t="shared" si="267"/>
        <v>30</v>
      </c>
    </row>
    <row r="1974" spans="1:22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 t="s">
        <v>8321</v>
      </c>
      <c r="P1974" t="s">
        <v>8337</v>
      </c>
      <c r="Q1974">
        <f t="shared" si="259"/>
        <v>5</v>
      </c>
      <c r="R1974">
        <f t="shared" si="260"/>
        <v>119</v>
      </c>
      <c r="S1974" s="15">
        <f t="shared" si="261"/>
        <v>41794.124953703707</v>
      </c>
      <c r="T1974" s="15">
        <f t="shared" si="262"/>
        <v>41854.124953703707</v>
      </c>
      <c r="U1974">
        <f t="shared" si="258"/>
        <v>2014</v>
      </c>
    </row>
    <row r="1975" spans="1:22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 t="s">
        <v>8327</v>
      </c>
      <c r="P1975" t="s">
        <v>8331</v>
      </c>
      <c r="Q1975">
        <f t="shared" si="259"/>
        <v>119</v>
      </c>
      <c r="R1975">
        <f t="shared" si="260"/>
        <v>43.54</v>
      </c>
      <c r="S1975" s="15">
        <f t="shared" si="261"/>
        <v>41692.084143518521</v>
      </c>
      <c r="T1975" s="15">
        <f t="shared" si="262"/>
        <v>41727.041666666664</v>
      </c>
      <c r="U1975">
        <f t="shared" si="258"/>
        <v>2014</v>
      </c>
    </row>
    <row r="1976" spans="1:22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 t="s">
        <v>8323</v>
      </c>
      <c r="P1976" t="s">
        <v>8326</v>
      </c>
      <c r="Q1976">
        <f t="shared" si="259"/>
        <v>36</v>
      </c>
      <c r="R1976">
        <f t="shared" si="260"/>
        <v>137.08000000000001</v>
      </c>
      <c r="S1976" s="15">
        <f t="shared" si="261"/>
        <v>42279.778564814813</v>
      </c>
      <c r="T1976" s="15">
        <f t="shared" si="262"/>
        <v>42310.701388888891</v>
      </c>
      <c r="U1976">
        <f t="shared" si="258"/>
        <v>2015</v>
      </c>
      <c r="V1976">
        <f>_xlfn.DAYS(T1976,S1976)</f>
        <v>31</v>
      </c>
    </row>
    <row r="1977" spans="1:22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 t="s">
        <v>8308</v>
      </c>
      <c r="P1977" t="s">
        <v>8310</v>
      </c>
      <c r="Q1977">
        <f t="shared" si="259"/>
        <v>15</v>
      </c>
      <c r="R1977">
        <f t="shared" si="260"/>
        <v>59.2</v>
      </c>
      <c r="S1977" s="15">
        <f t="shared" si="261"/>
        <v>42619.635787037041</v>
      </c>
      <c r="T1977" s="15">
        <f t="shared" si="262"/>
        <v>42649.635787037041</v>
      </c>
      <c r="U1977">
        <f t="shared" si="258"/>
        <v>2016</v>
      </c>
    </row>
    <row r="1978" spans="1:22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 t="s">
        <v>8308</v>
      </c>
      <c r="P1978" t="s">
        <v>8315</v>
      </c>
      <c r="Q1978">
        <f t="shared" si="259"/>
        <v>101</v>
      </c>
      <c r="R1978">
        <f t="shared" si="260"/>
        <v>35.520000000000003</v>
      </c>
      <c r="S1978" s="15">
        <f t="shared" si="261"/>
        <v>41617.912662037037</v>
      </c>
      <c r="T1978" s="15">
        <f t="shared" si="262"/>
        <v>41631.912662037037</v>
      </c>
      <c r="U1978">
        <f t="shared" si="258"/>
        <v>2013</v>
      </c>
    </row>
    <row r="1979" spans="1:22" ht="32" hidden="1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 t="s">
        <v>8327</v>
      </c>
      <c r="P1979" t="s">
        <v>8338</v>
      </c>
      <c r="Q1979">
        <f t="shared" si="259"/>
        <v>118</v>
      </c>
      <c r="R1979">
        <f t="shared" si="260"/>
        <v>36.24</v>
      </c>
      <c r="S1979" s="15">
        <f t="shared" si="261"/>
        <v>41662.854988425926</v>
      </c>
      <c r="T1979" s="15">
        <f t="shared" si="262"/>
        <v>41676.854988425926</v>
      </c>
      <c r="U1979">
        <f t="shared" si="258"/>
        <v>2014</v>
      </c>
    </row>
    <row r="1980" spans="1:22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 t="s">
        <v>8327</v>
      </c>
      <c r="P1980" t="s">
        <v>8331</v>
      </c>
      <c r="Q1980">
        <f t="shared" si="259"/>
        <v>118</v>
      </c>
      <c r="R1980">
        <f t="shared" si="260"/>
        <v>443.75</v>
      </c>
      <c r="S1980" s="15">
        <f t="shared" si="261"/>
        <v>40796.001261574071</v>
      </c>
      <c r="T1980" s="15">
        <f t="shared" si="262"/>
        <v>40849.333333333336</v>
      </c>
      <c r="U1980">
        <f t="shared" si="258"/>
        <v>2011</v>
      </c>
    </row>
    <row r="1981" spans="1:22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 t="s">
        <v>8327</v>
      </c>
      <c r="P1981" t="s">
        <v>8328</v>
      </c>
      <c r="Q1981">
        <f t="shared" si="259"/>
        <v>148</v>
      </c>
      <c r="R1981">
        <f t="shared" si="260"/>
        <v>50.66</v>
      </c>
      <c r="S1981" s="15">
        <f t="shared" si="261"/>
        <v>42290.059594907405</v>
      </c>
      <c r="T1981" s="15">
        <f t="shared" si="262"/>
        <v>42304.207638888889</v>
      </c>
      <c r="U1981">
        <f t="shared" si="258"/>
        <v>2015</v>
      </c>
    </row>
    <row r="1982" spans="1:22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 t="s">
        <v>8327</v>
      </c>
      <c r="P1982" t="s">
        <v>8330</v>
      </c>
      <c r="Q1982">
        <f t="shared" si="259"/>
        <v>44</v>
      </c>
      <c r="R1982">
        <f t="shared" si="260"/>
        <v>253.14</v>
      </c>
      <c r="S1982" s="15">
        <f t="shared" si="261"/>
        <v>42804.534652777773</v>
      </c>
      <c r="T1982" s="15">
        <f t="shared" si="262"/>
        <v>42834.492986111116</v>
      </c>
      <c r="U1982">
        <f t="shared" si="258"/>
        <v>2017</v>
      </c>
    </row>
    <row r="1983" spans="1:22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 t="s">
        <v>8319</v>
      </c>
      <c r="P1983" t="s">
        <v>8357</v>
      </c>
      <c r="Q1983">
        <f t="shared" si="259"/>
        <v>10</v>
      </c>
      <c r="R1983">
        <f t="shared" si="260"/>
        <v>53.55</v>
      </c>
      <c r="S1983" s="15">
        <f t="shared" si="261"/>
        <v>42052.802430555559</v>
      </c>
      <c r="T1983" s="15">
        <f t="shared" si="262"/>
        <v>42082.760763888888</v>
      </c>
      <c r="U1983">
        <f t="shared" si="258"/>
        <v>2015</v>
      </c>
    </row>
    <row r="1984" spans="1:22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 t="s">
        <v>8323</v>
      </c>
      <c r="P1984" t="s">
        <v>8326</v>
      </c>
      <c r="Q1984">
        <f t="shared" si="259"/>
        <v>118</v>
      </c>
      <c r="R1984">
        <f t="shared" si="260"/>
        <v>67.92</v>
      </c>
      <c r="S1984" s="15">
        <f t="shared" si="261"/>
        <v>42690.334317129629</v>
      </c>
      <c r="T1984" s="15">
        <f t="shared" si="262"/>
        <v>42721.333333333328</v>
      </c>
      <c r="U1984">
        <f t="shared" si="258"/>
        <v>2016</v>
      </c>
      <c r="V1984">
        <f>_xlfn.DAYS(T1984,S1984)</f>
        <v>31</v>
      </c>
    </row>
    <row r="1985" spans="1:22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 t="s">
        <v>8323</v>
      </c>
      <c r="P1985" t="s">
        <v>8335</v>
      </c>
      <c r="Q1985">
        <f t="shared" si="259"/>
        <v>35</v>
      </c>
      <c r="R1985">
        <f t="shared" si="260"/>
        <v>56.84</v>
      </c>
      <c r="S1985" s="15">
        <f t="shared" si="261"/>
        <v>42649.623460648145</v>
      </c>
      <c r="T1985" s="15">
        <f t="shared" si="262"/>
        <v>42693.041666666672</v>
      </c>
      <c r="U1985">
        <f t="shared" ref="U1985:U2048" si="268">YEAR(S1985)</f>
        <v>2016</v>
      </c>
    </row>
    <row r="1986" spans="1:22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 t="s">
        <v>8323</v>
      </c>
      <c r="P1986" t="s">
        <v>8324</v>
      </c>
      <c r="Q1986">
        <f t="shared" si="259"/>
        <v>4</v>
      </c>
      <c r="R1986">
        <f t="shared" si="260"/>
        <v>65.11</v>
      </c>
      <c r="S1986" s="15">
        <f t="shared" si="261"/>
        <v>42359.792233796295</v>
      </c>
      <c r="T1986" s="15">
        <f t="shared" si="262"/>
        <v>42408.01180555555</v>
      </c>
      <c r="U1986">
        <f t="shared" si="268"/>
        <v>2015</v>
      </c>
    </row>
    <row r="1987" spans="1:22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 t="s">
        <v>8327</v>
      </c>
      <c r="P1987" t="s">
        <v>8329</v>
      </c>
      <c r="Q1987">
        <f t="shared" ref="Q1987:Q2050" si="269">ROUND(E1987/D1987*100,0)</f>
        <v>293</v>
      </c>
      <c r="R1987">
        <f t="shared" ref="R1987:R2050" si="270">IFERROR(ROUND(E1987/L1987,2),0)</f>
        <v>73.13</v>
      </c>
      <c r="S1987" s="15">
        <f t="shared" ref="S1987:S2050" si="271">(((J1987/60)/60)/24)+DATE(1970,1,1)</f>
        <v>41646.792222222226</v>
      </c>
      <c r="T1987" s="15">
        <f t="shared" ref="T1987:T2050" si="272">(((I1987/60)/60)/24)+DATE(1970,1,1)</f>
        <v>41676.792222222226</v>
      </c>
      <c r="U1987">
        <f t="shared" si="268"/>
        <v>2014</v>
      </c>
    </row>
    <row r="1988" spans="1:22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 t="s">
        <v>8311</v>
      </c>
      <c r="P1988" t="s">
        <v>8356</v>
      </c>
      <c r="Q1988">
        <f t="shared" si="269"/>
        <v>22</v>
      </c>
      <c r="R1988">
        <f t="shared" si="270"/>
        <v>35.729999999999997</v>
      </c>
      <c r="S1988" s="15">
        <f t="shared" si="271"/>
        <v>41044.988055555557</v>
      </c>
      <c r="T1988" s="15">
        <f t="shared" si="272"/>
        <v>41104.988055555557</v>
      </c>
      <c r="U1988">
        <f t="shared" si="268"/>
        <v>2012</v>
      </c>
    </row>
    <row r="1989" spans="1:22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 t="s">
        <v>8327</v>
      </c>
      <c r="P1989" t="s">
        <v>8331</v>
      </c>
      <c r="Q1989">
        <f t="shared" si="269"/>
        <v>250</v>
      </c>
      <c r="R1989">
        <f t="shared" si="270"/>
        <v>67.31</v>
      </c>
      <c r="S1989" s="15">
        <f t="shared" si="271"/>
        <v>42565.009097222224</v>
      </c>
      <c r="T1989" s="15">
        <f t="shared" si="272"/>
        <v>42572.009097222224</v>
      </c>
      <c r="U1989">
        <f t="shared" si="268"/>
        <v>2016</v>
      </c>
    </row>
    <row r="1990" spans="1:22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 t="s">
        <v>8308</v>
      </c>
      <c r="P1990" t="s">
        <v>8310</v>
      </c>
      <c r="Q1990">
        <f t="shared" si="269"/>
        <v>2</v>
      </c>
      <c r="R1990">
        <f t="shared" si="270"/>
        <v>116.53</v>
      </c>
      <c r="S1990" s="15">
        <f t="shared" si="271"/>
        <v>42612.642754629633</v>
      </c>
      <c r="T1990" s="15">
        <f t="shared" si="272"/>
        <v>42657.642754629633</v>
      </c>
      <c r="U1990">
        <f t="shared" si="268"/>
        <v>2016</v>
      </c>
    </row>
    <row r="1991" spans="1:22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 t="s">
        <v>8323</v>
      </c>
      <c r="P1991" t="s">
        <v>8326</v>
      </c>
      <c r="Q1991">
        <f t="shared" si="269"/>
        <v>24</v>
      </c>
      <c r="R1991">
        <f t="shared" si="270"/>
        <v>45.84</v>
      </c>
      <c r="S1991" s="15">
        <f t="shared" si="271"/>
        <v>41921.770439814813</v>
      </c>
      <c r="T1991" s="15">
        <f t="shared" si="272"/>
        <v>41938.770439814813</v>
      </c>
      <c r="U1991">
        <f t="shared" si="268"/>
        <v>2014</v>
      </c>
      <c r="V1991">
        <f>_xlfn.DAYS(T1991,S1991)</f>
        <v>17</v>
      </c>
    </row>
    <row r="1992" spans="1:22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 t="s">
        <v>8323</v>
      </c>
      <c r="P1992" t="s">
        <v>8324</v>
      </c>
      <c r="Q1992">
        <f t="shared" si="269"/>
        <v>11</v>
      </c>
      <c r="R1992">
        <f t="shared" si="270"/>
        <v>217.38</v>
      </c>
      <c r="S1992" s="15">
        <f t="shared" si="271"/>
        <v>42773.916180555556</v>
      </c>
      <c r="T1992" s="15">
        <f t="shared" si="272"/>
        <v>42818.874513888892</v>
      </c>
      <c r="U1992">
        <f t="shared" si="268"/>
        <v>2017</v>
      </c>
    </row>
    <row r="1993" spans="1:22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 t="s">
        <v>8327</v>
      </c>
      <c r="P1993" t="s">
        <v>8336</v>
      </c>
      <c r="Q1993">
        <f t="shared" si="269"/>
        <v>144</v>
      </c>
      <c r="R1993">
        <f t="shared" si="270"/>
        <v>22.74</v>
      </c>
      <c r="S1993" s="15">
        <f t="shared" si="271"/>
        <v>42079.745578703703</v>
      </c>
      <c r="T1993" s="15">
        <f t="shared" si="272"/>
        <v>42109.957638888889</v>
      </c>
      <c r="U1993">
        <f t="shared" si="268"/>
        <v>2015</v>
      </c>
    </row>
    <row r="1994" spans="1:22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 t="s">
        <v>8321</v>
      </c>
      <c r="P1994" t="s">
        <v>8343</v>
      </c>
      <c r="Q1994">
        <f t="shared" si="269"/>
        <v>115</v>
      </c>
      <c r="R1994">
        <f t="shared" si="270"/>
        <v>50.59</v>
      </c>
      <c r="S1994" s="15">
        <f t="shared" si="271"/>
        <v>40324.662511574075</v>
      </c>
      <c r="T1994" s="15">
        <f t="shared" si="272"/>
        <v>40391.125</v>
      </c>
      <c r="U1994">
        <f t="shared" si="268"/>
        <v>2010</v>
      </c>
    </row>
    <row r="1995" spans="1:22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 t="s">
        <v>8323</v>
      </c>
      <c r="P1995" t="s">
        <v>8324</v>
      </c>
      <c r="Q1995">
        <f t="shared" si="269"/>
        <v>17</v>
      </c>
      <c r="R1995">
        <f t="shared" si="270"/>
        <v>40.83</v>
      </c>
      <c r="S1995" s="15">
        <f t="shared" si="271"/>
        <v>42629.503483796296</v>
      </c>
      <c r="T1995" s="15">
        <f t="shared" si="272"/>
        <v>42650.583333333328</v>
      </c>
      <c r="U1995">
        <f t="shared" si="268"/>
        <v>2016</v>
      </c>
    </row>
    <row r="1996" spans="1:22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 t="s">
        <v>8323</v>
      </c>
      <c r="P1996" t="s">
        <v>8326</v>
      </c>
      <c r="Q1996">
        <f t="shared" si="269"/>
        <v>114</v>
      </c>
      <c r="R1996">
        <f t="shared" si="270"/>
        <v>74.349999999999994</v>
      </c>
      <c r="S1996" s="15">
        <f t="shared" si="271"/>
        <v>42192.591944444444</v>
      </c>
      <c r="T1996" s="15">
        <f t="shared" si="272"/>
        <v>42223.708333333328</v>
      </c>
      <c r="U1996">
        <f t="shared" si="268"/>
        <v>2015</v>
      </c>
      <c r="V1996">
        <f>_xlfn.DAYS(T1996,S1996)</f>
        <v>31</v>
      </c>
    </row>
    <row r="1997" spans="1:22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 t="s">
        <v>8313</v>
      </c>
      <c r="P1997" t="s">
        <v>8314</v>
      </c>
      <c r="Q1997">
        <f t="shared" si="269"/>
        <v>7</v>
      </c>
      <c r="R1997">
        <f t="shared" si="270"/>
        <v>213.38</v>
      </c>
      <c r="S1997" s="15">
        <f t="shared" si="271"/>
        <v>42065.084375000006</v>
      </c>
      <c r="T1997" s="15">
        <f t="shared" si="272"/>
        <v>42095.042708333334</v>
      </c>
      <c r="U1997">
        <f t="shared" si="268"/>
        <v>2015</v>
      </c>
    </row>
    <row r="1998" spans="1:22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 t="s">
        <v>8308</v>
      </c>
      <c r="P1998" t="s">
        <v>8340</v>
      </c>
      <c r="Q1998">
        <f t="shared" si="269"/>
        <v>171</v>
      </c>
      <c r="R1998">
        <f t="shared" si="270"/>
        <v>60.96</v>
      </c>
      <c r="S1998" s="15">
        <f t="shared" si="271"/>
        <v>42275.588715277772</v>
      </c>
      <c r="T1998" s="15">
        <f t="shared" si="272"/>
        <v>42317.60555555555</v>
      </c>
      <c r="U1998">
        <f t="shared" si="268"/>
        <v>2015</v>
      </c>
    </row>
    <row r="1999" spans="1:22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 t="s">
        <v>8308</v>
      </c>
      <c r="P1999" t="s">
        <v>8310</v>
      </c>
      <c r="Q1999">
        <f t="shared" si="269"/>
        <v>4</v>
      </c>
      <c r="R1999">
        <f t="shared" si="270"/>
        <v>41.59</v>
      </c>
      <c r="S1999" s="15">
        <f t="shared" si="271"/>
        <v>42123.678645833337</v>
      </c>
      <c r="T1999" s="15">
        <f t="shared" si="272"/>
        <v>42153.678645833337</v>
      </c>
      <c r="U1999">
        <f t="shared" si="268"/>
        <v>2015</v>
      </c>
    </row>
    <row r="2000" spans="1:22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 t="s">
        <v>8323</v>
      </c>
      <c r="P2000" t="s">
        <v>8326</v>
      </c>
      <c r="Q2000">
        <f t="shared" si="269"/>
        <v>100</v>
      </c>
      <c r="R2000">
        <f t="shared" si="270"/>
        <v>37.78</v>
      </c>
      <c r="S2000" s="15">
        <f t="shared" si="271"/>
        <v>41894.91375</v>
      </c>
      <c r="T2000" s="15">
        <f t="shared" si="272"/>
        <v>41938.029861111114</v>
      </c>
      <c r="U2000">
        <f t="shared" si="268"/>
        <v>2014</v>
      </c>
      <c r="V2000">
        <f>_xlfn.DAYS(T2000,S2000)</f>
        <v>44</v>
      </c>
    </row>
    <row r="2001" spans="1:22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 t="s">
        <v>8321</v>
      </c>
      <c r="P2001" t="s">
        <v>8343</v>
      </c>
      <c r="Q2001">
        <f t="shared" si="269"/>
        <v>131</v>
      </c>
      <c r="R2001">
        <f t="shared" si="270"/>
        <v>65.38</v>
      </c>
      <c r="S2001" s="15">
        <f t="shared" si="271"/>
        <v>41557.949687500004</v>
      </c>
      <c r="T2001" s="15">
        <f t="shared" si="272"/>
        <v>41592.249305555553</v>
      </c>
      <c r="U2001">
        <f t="shared" si="268"/>
        <v>2013</v>
      </c>
    </row>
    <row r="2002" spans="1:22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 t="s">
        <v>8319</v>
      </c>
      <c r="P2002" t="s">
        <v>8345</v>
      </c>
      <c r="Q2002">
        <f t="shared" si="269"/>
        <v>28</v>
      </c>
      <c r="R2002">
        <f t="shared" si="270"/>
        <v>84.9</v>
      </c>
      <c r="S2002" s="15">
        <f t="shared" si="271"/>
        <v>41932.871990740743</v>
      </c>
      <c r="T2002" s="15">
        <f t="shared" si="272"/>
        <v>41965.249305555553</v>
      </c>
      <c r="U2002">
        <f t="shared" si="268"/>
        <v>2014</v>
      </c>
    </row>
    <row r="2003" spans="1:22" ht="48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 t="s">
        <v>8323</v>
      </c>
      <c r="P2003" t="s">
        <v>8326</v>
      </c>
      <c r="Q2003">
        <f t="shared" si="269"/>
        <v>16</v>
      </c>
      <c r="R2003">
        <f t="shared" si="270"/>
        <v>188.56</v>
      </c>
      <c r="S2003" s="15">
        <f t="shared" si="271"/>
        <v>42159.224432870367</v>
      </c>
      <c r="T2003" s="15">
        <f t="shared" si="272"/>
        <v>42204.224432870367</v>
      </c>
      <c r="U2003">
        <f t="shared" si="268"/>
        <v>2015</v>
      </c>
      <c r="V2003">
        <f>_xlfn.DAYS(T2003,S2003)</f>
        <v>45</v>
      </c>
    </row>
    <row r="2004" spans="1:22" ht="32" hidden="1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 t="s">
        <v>8313</v>
      </c>
      <c r="P2004" t="s">
        <v>8314</v>
      </c>
      <c r="Q2004">
        <f t="shared" si="269"/>
        <v>48</v>
      </c>
      <c r="R2004">
        <f t="shared" si="270"/>
        <v>94.28</v>
      </c>
      <c r="S2004" s="15">
        <f t="shared" si="271"/>
        <v>42159.47256944445</v>
      </c>
      <c r="T2004" s="15">
        <f t="shared" si="272"/>
        <v>42182.915972222225</v>
      </c>
      <c r="U2004">
        <f t="shared" si="268"/>
        <v>2015</v>
      </c>
    </row>
    <row r="2005" spans="1:22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 t="s">
        <v>8327</v>
      </c>
      <c r="P2005" t="s">
        <v>8354</v>
      </c>
      <c r="Q2005">
        <f t="shared" si="269"/>
        <v>14</v>
      </c>
      <c r="R2005">
        <f t="shared" si="270"/>
        <v>44.5</v>
      </c>
      <c r="S2005" s="15">
        <f t="shared" si="271"/>
        <v>40671.879293981481</v>
      </c>
      <c r="T2005" s="15">
        <f t="shared" si="272"/>
        <v>40732.875</v>
      </c>
      <c r="U2005">
        <f t="shared" si="268"/>
        <v>2011</v>
      </c>
    </row>
    <row r="2006" spans="1:22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 t="s">
        <v>8323</v>
      </c>
      <c r="P2006" t="s">
        <v>8326</v>
      </c>
      <c r="Q2006">
        <f t="shared" si="269"/>
        <v>102</v>
      </c>
      <c r="R2006">
        <f t="shared" si="270"/>
        <v>40.24</v>
      </c>
      <c r="S2006" s="15">
        <f t="shared" si="271"/>
        <v>42459.15861111111</v>
      </c>
      <c r="T2006" s="15">
        <f t="shared" si="272"/>
        <v>42518.905555555553</v>
      </c>
      <c r="U2006">
        <f t="shared" si="268"/>
        <v>2016</v>
      </c>
      <c r="V2006">
        <f t="shared" ref="V2006:V2007" si="273">_xlfn.DAYS(T2006,S2006)</f>
        <v>59</v>
      </c>
    </row>
    <row r="2007" spans="1:22" ht="4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 t="s">
        <v>8323</v>
      </c>
      <c r="P2007" t="s">
        <v>8326</v>
      </c>
      <c r="Q2007">
        <f t="shared" si="269"/>
        <v>109</v>
      </c>
      <c r="R2007">
        <f t="shared" si="270"/>
        <v>34.409999999999997</v>
      </c>
      <c r="S2007" s="15">
        <f t="shared" si="271"/>
        <v>42511.741944444439</v>
      </c>
      <c r="T2007" s="15">
        <f t="shared" si="272"/>
        <v>42523.916666666672</v>
      </c>
      <c r="U2007">
        <f t="shared" si="268"/>
        <v>2016</v>
      </c>
      <c r="V2007">
        <f t="shared" si="273"/>
        <v>12</v>
      </c>
    </row>
    <row r="2008" spans="1:22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 t="s">
        <v>8308</v>
      </c>
      <c r="P2008" t="s">
        <v>8310</v>
      </c>
      <c r="Q2008">
        <f t="shared" si="269"/>
        <v>112</v>
      </c>
      <c r="R2008">
        <f t="shared" si="270"/>
        <v>35.130000000000003</v>
      </c>
      <c r="S2008" s="15">
        <f t="shared" si="271"/>
        <v>41932.036851851852</v>
      </c>
      <c r="T2008" s="15">
        <f t="shared" si="272"/>
        <v>41992.078518518523</v>
      </c>
      <c r="U2008">
        <f t="shared" si="268"/>
        <v>2014</v>
      </c>
    </row>
    <row r="2009" spans="1:22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 t="s">
        <v>8323</v>
      </c>
      <c r="P2009" t="s">
        <v>8326</v>
      </c>
      <c r="Q2009">
        <f t="shared" si="269"/>
        <v>211</v>
      </c>
      <c r="R2009">
        <f t="shared" si="270"/>
        <v>29.07</v>
      </c>
      <c r="S2009" s="15">
        <f t="shared" si="271"/>
        <v>42105.267488425925</v>
      </c>
      <c r="T2009" s="15">
        <f t="shared" si="272"/>
        <v>42132.836805555555</v>
      </c>
      <c r="U2009">
        <f t="shared" si="268"/>
        <v>2015</v>
      </c>
      <c r="V2009">
        <f>_xlfn.DAYS(T2009,S2009)</f>
        <v>27</v>
      </c>
    </row>
    <row r="2010" spans="1:22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 t="s">
        <v>8308</v>
      </c>
      <c r="P2010" t="s">
        <v>8310</v>
      </c>
      <c r="Q2010">
        <f t="shared" si="269"/>
        <v>17</v>
      </c>
      <c r="R2010">
        <f t="shared" si="270"/>
        <v>52.41</v>
      </c>
      <c r="S2010" s="15">
        <f t="shared" si="271"/>
        <v>42611.933969907404</v>
      </c>
      <c r="T2010" s="15">
        <f t="shared" si="272"/>
        <v>42641.933969907404</v>
      </c>
      <c r="U2010">
        <f t="shared" si="268"/>
        <v>2016</v>
      </c>
    </row>
    <row r="2011" spans="1:22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 t="s">
        <v>8313</v>
      </c>
      <c r="P2011" t="s">
        <v>8314</v>
      </c>
      <c r="Q2011">
        <f t="shared" si="269"/>
        <v>111</v>
      </c>
      <c r="R2011">
        <f t="shared" si="270"/>
        <v>38.86</v>
      </c>
      <c r="S2011" s="15">
        <f t="shared" si="271"/>
        <v>41814.785925925928</v>
      </c>
      <c r="T2011" s="15">
        <f t="shared" si="272"/>
        <v>41844.785925925928</v>
      </c>
      <c r="U2011">
        <f t="shared" si="268"/>
        <v>2014</v>
      </c>
    </row>
    <row r="2012" spans="1:22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 t="s">
        <v>8323</v>
      </c>
      <c r="P2012" t="s">
        <v>8326</v>
      </c>
      <c r="Q2012">
        <f t="shared" si="269"/>
        <v>101</v>
      </c>
      <c r="R2012">
        <f t="shared" si="270"/>
        <v>45.11</v>
      </c>
      <c r="S2012" s="15">
        <f t="shared" si="271"/>
        <v>42733.50136574074</v>
      </c>
      <c r="T2012" s="15">
        <f t="shared" si="272"/>
        <v>42753.50136574074</v>
      </c>
      <c r="U2012">
        <f t="shared" si="268"/>
        <v>2016</v>
      </c>
      <c r="V2012">
        <f t="shared" ref="V2012:V2013" si="274">_xlfn.DAYS(T2012,S2012)</f>
        <v>20</v>
      </c>
    </row>
    <row r="2013" spans="1:22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 t="s">
        <v>8323</v>
      </c>
      <c r="P2013" t="s">
        <v>8326</v>
      </c>
      <c r="Q2013">
        <f t="shared" si="269"/>
        <v>111</v>
      </c>
      <c r="R2013">
        <f t="shared" si="270"/>
        <v>47.66</v>
      </c>
      <c r="S2013" s="15">
        <f t="shared" si="271"/>
        <v>42381.671840277777</v>
      </c>
      <c r="T2013" s="15">
        <f t="shared" si="272"/>
        <v>42411.957638888889</v>
      </c>
      <c r="U2013">
        <f t="shared" si="268"/>
        <v>2016</v>
      </c>
      <c r="V2013">
        <f t="shared" si="274"/>
        <v>30</v>
      </c>
    </row>
    <row r="2014" spans="1:22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 t="s">
        <v>8321</v>
      </c>
      <c r="P2014" t="s">
        <v>8332</v>
      </c>
      <c r="Q2014">
        <f t="shared" si="269"/>
        <v>167</v>
      </c>
      <c r="R2014">
        <f t="shared" si="270"/>
        <v>59.46</v>
      </c>
      <c r="S2014" s="15">
        <f t="shared" si="271"/>
        <v>42098.291828703703</v>
      </c>
      <c r="T2014" s="15">
        <f t="shared" si="272"/>
        <v>42122</v>
      </c>
      <c r="U2014">
        <f t="shared" si="268"/>
        <v>2015</v>
      </c>
    </row>
    <row r="2015" spans="1:22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 t="s">
        <v>8327</v>
      </c>
      <c r="P2015" t="s">
        <v>8328</v>
      </c>
      <c r="Q2015">
        <f t="shared" si="269"/>
        <v>111</v>
      </c>
      <c r="R2015">
        <f t="shared" si="270"/>
        <v>43.71</v>
      </c>
      <c r="S2015" s="15">
        <f t="shared" si="271"/>
        <v>40811.120324074072</v>
      </c>
      <c r="T2015" s="15">
        <f t="shared" si="272"/>
        <v>40871.161990740737</v>
      </c>
      <c r="U2015">
        <f t="shared" si="268"/>
        <v>2011</v>
      </c>
    </row>
    <row r="2016" spans="1:22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 t="s">
        <v>8323</v>
      </c>
      <c r="P2016" t="s">
        <v>8326</v>
      </c>
      <c r="Q2016">
        <f t="shared" si="269"/>
        <v>111</v>
      </c>
      <c r="R2016">
        <f t="shared" si="270"/>
        <v>83.05</v>
      </c>
      <c r="S2016" s="15">
        <f t="shared" si="271"/>
        <v>42146.731087962966</v>
      </c>
      <c r="T2016" s="15">
        <f t="shared" si="272"/>
        <v>42176.731087962966</v>
      </c>
      <c r="U2016">
        <f t="shared" si="268"/>
        <v>2015</v>
      </c>
      <c r="V2016">
        <f t="shared" ref="V2016:V2017" si="275">_xlfn.DAYS(T2016,S2016)</f>
        <v>30</v>
      </c>
    </row>
    <row r="2017" spans="1:22" ht="48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 t="s">
        <v>8323</v>
      </c>
      <c r="P2017" t="s">
        <v>8326</v>
      </c>
      <c r="Q2017">
        <f t="shared" si="269"/>
        <v>101</v>
      </c>
      <c r="R2017">
        <f t="shared" si="270"/>
        <v>55.33</v>
      </c>
      <c r="S2017" s="15">
        <f t="shared" si="271"/>
        <v>42372.693055555559</v>
      </c>
      <c r="T2017" s="15">
        <f t="shared" si="272"/>
        <v>42402.693055555559</v>
      </c>
      <c r="U2017">
        <f t="shared" si="268"/>
        <v>2016</v>
      </c>
      <c r="V2017">
        <f t="shared" si="275"/>
        <v>30</v>
      </c>
    </row>
    <row r="2018" spans="1:22" ht="48" hidden="1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 t="s">
        <v>8308</v>
      </c>
      <c r="P2018" t="s">
        <v>8340</v>
      </c>
      <c r="Q2018">
        <f t="shared" si="269"/>
        <v>111</v>
      </c>
      <c r="R2018">
        <f t="shared" si="270"/>
        <v>92.22</v>
      </c>
      <c r="S2018" s="15">
        <f t="shared" si="271"/>
        <v>42380.926111111112</v>
      </c>
      <c r="T2018" s="15">
        <f t="shared" si="272"/>
        <v>42410.926111111112</v>
      </c>
      <c r="U2018">
        <f t="shared" si="268"/>
        <v>2016</v>
      </c>
    </row>
    <row r="2019" spans="1:22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 t="s">
        <v>8311</v>
      </c>
      <c r="P2019" t="s">
        <v>8352</v>
      </c>
      <c r="Q2019">
        <f t="shared" si="269"/>
        <v>41</v>
      </c>
      <c r="R2019">
        <f t="shared" si="270"/>
        <v>31.85</v>
      </c>
      <c r="S2019" s="15">
        <f t="shared" si="271"/>
        <v>41604.996458333335</v>
      </c>
      <c r="T2019" s="15">
        <f t="shared" si="272"/>
        <v>41634.996458333335</v>
      </c>
      <c r="U2019">
        <f t="shared" si="268"/>
        <v>2013</v>
      </c>
    </row>
    <row r="2020" spans="1:22" ht="48" hidden="1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 t="s">
        <v>8311</v>
      </c>
      <c r="P2020" t="s">
        <v>8356</v>
      </c>
      <c r="Q2020">
        <f t="shared" si="269"/>
        <v>8</v>
      </c>
      <c r="R2020">
        <f t="shared" si="270"/>
        <v>45.97</v>
      </c>
      <c r="S2020" s="15">
        <f t="shared" si="271"/>
        <v>42136.297175925924</v>
      </c>
      <c r="T2020" s="15">
        <f t="shared" si="272"/>
        <v>42167.297175925924</v>
      </c>
      <c r="U2020">
        <f t="shared" si="268"/>
        <v>2015</v>
      </c>
    </row>
    <row r="2021" spans="1:22" ht="32" hidden="1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 t="s">
        <v>8327</v>
      </c>
      <c r="P2021" t="s">
        <v>8328</v>
      </c>
      <c r="Q2021">
        <f t="shared" si="269"/>
        <v>110</v>
      </c>
      <c r="R2021">
        <f t="shared" si="270"/>
        <v>31.83</v>
      </c>
      <c r="S2021" s="15">
        <f t="shared" si="271"/>
        <v>41535.90148148148</v>
      </c>
      <c r="T2021" s="15">
        <f t="shared" si="272"/>
        <v>41558</v>
      </c>
      <c r="U2021">
        <f t="shared" si="268"/>
        <v>2013</v>
      </c>
    </row>
    <row r="2022" spans="1:22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 t="s">
        <v>8321</v>
      </c>
      <c r="P2022" t="s">
        <v>8343</v>
      </c>
      <c r="Q2022">
        <f t="shared" si="269"/>
        <v>127</v>
      </c>
      <c r="R2022">
        <f t="shared" si="270"/>
        <v>40.270000000000003</v>
      </c>
      <c r="S2022" s="15">
        <f t="shared" si="271"/>
        <v>41724.776539351849</v>
      </c>
      <c r="T2022" s="15">
        <f t="shared" si="272"/>
        <v>41754.776539351849</v>
      </c>
      <c r="U2022">
        <f t="shared" si="268"/>
        <v>2014</v>
      </c>
    </row>
    <row r="2023" spans="1:22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 t="s">
        <v>8323</v>
      </c>
      <c r="P2023" t="s">
        <v>8326</v>
      </c>
      <c r="Q2023">
        <f t="shared" si="269"/>
        <v>110</v>
      </c>
      <c r="R2023">
        <f t="shared" si="270"/>
        <v>50.02</v>
      </c>
      <c r="S2023" s="15">
        <f t="shared" si="271"/>
        <v>41893.783553240741</v>
      </c>
      <c r="T2023" s="15">
        <f t="shared" si="272"/>
        <v>41914.597916666666</v>
      </c>
      <c r="U2023">
        <f t="shared" si="268"/>
        <v>2014</v>
      </c>
      <c r="V2023">
        <f t="shared" ref="V2023:V2025" si="276">_xlfn.DAYS(T2023,S2023)</f>
        <v>21</v>
      </c>
    </row>
    <row r="2024" spans="1:22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 t="s">
        <v>8323</v>
      </c>
      <c r="P2024" t="s">
        <v>8326</v>
      </c>
      <c r="Q2024">
        <f t="shared" si="269"/>
        <v>110</v>
      </c>
      <c r="R2024">
        <f t="shared" si="270"/>
        <v>91.67</v>
      </c>
      <c r="S2024" s="15">
        <f t="shared" si="271"/>
        <v>42054.024421296301</v>
      </c>
      <c r="T2024" s="15">
        <f t="shared" si="272"/>
        <v>42061.024421296301</v>
      </c>
      <c r="U2024">
        <f t="shared" si="268"/>
        <v>2015</v>
      </c>
      <c r="V2024">
        <f t="shared" si="276"/>
        <v>7</v>
      </c>
    </row>
    <row r="2025" spans="1:22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 t="s">
        <v>8323</v>
      </c>
      <c r="P2025" t="s">
        <v>8326</v>
      </c>
      <c r="Q2025">
        <f t="shared" si="269"/>
        <v>103</v>
      </c>
      <c r="R2025">
        <f t="shared" si="270"/>
        <v>23.87</v>
      </c>
      <c r="S2025" s="15">
        <f t="shared" si="271"/>
        <v>42675.694236111114</v>
      </c>
      <c r="T2025" s="15">
        <f t="shared" si="272"/>
        <v>42705.735902777778</v>
      </c>
      <c r="U2025">
        <f t="shared" si="268"/>
        <v>2016</v>
      </c>
      <c r="V2025">
        <f t="shared" si="276"/>
        <v>30</v>
      </c>
    </row>
    <row r="2026" spans="1:22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 t="s">
        <v>8313</v>
      </c>
      <c r="P2026" t="s">
        <v>8314</v>
      </c>
      <c r="Q2026">
        <f t="shared" si="269"/>
        <v>5</v>
      </c>
      <c r="R2026">
        <f t="shared" si="270"/>
        <v>109.07</v>
      </c>
      <c r="S2026" s="15">
        <f t="shared" si="271"/>
        <v>42010.674513888895</v>
      </c>
      <c r="T2026" s="15">
        <f t="shared" si="272"/>
        <v>42040.674513888895</v>
      </c>
      <c r="U2026">
        <f t="shared" si="268"/>
        <v>2015</v>
      </c>
    </row>
    <row r="2027" spans="1:22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 t="s">
        <v>8323</v>
      </c>
      <c r="P2027" t="s">
        <v>8326</v>
      </c>
      <c r="Q2027">
        <f t="shared" si="269"/>
        <v>109</v>
      </c>
      <c r="R2027">
        <f t="shared" si="270"/>
        <v>41.92</v>
      </c>
      <c r="S2027" s="15">
        <f t="shared" si="271"/>
        <v>42162.729548611111</v>
      </c>
      <c r="T2027" s="15">
        <f t="shared" si="272"/>
        <v>42192.729548611111</v>
      </c>
      <c r="U2027">
        <f t="shared" si="268"/>
        <v>2015</v>
      </c>
      <c r="V2027">
        <f>_xlfn.DAYS(T2027,S2027)</f>
        <v>30</v>
      </c>
    </row>
    <row r="2028" spans="1:22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 t="s">
        <v>8316</v>
      </c>
      <c r="P2028" t="s">
        <v>8334</v>
      </c>
      <c r="Q2028">
        <f t="shared" si="269"/>
        <v>5</v>
      </c>
      <c r="R2028">
        <f t="shared" si="270"/>
        <v>29.04</v>
      </c>
      <c r="S2028" s="15">
        <f t="shared" si="271"/>
        <v>42647.750092592592</v>
      </c>
      <c r="T2028" s="15">
        <f t="shared" si="272"/>
        <v>42677.750092592592</v>
      </c>
      <c r="U2028">
        <f t="shared" si="268"/>
        <v>2016</v>
      </c>
    </row>
    <row r="2029" spans="1:22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 t="s">
        <v>8323</v>
      </c>
      <c r="P2029" t="s">
        <v>8326</v>
      </c>
      <c r="Q2029">
        <f t="shared" si="269"/>
        <v>108</v>
      </c>
      <c r="R2029">
        <f t="shared" si="270"/>
        <v>81.25</v>
      </c>
      <c r="S2029" s="15">
        <f t="shared" si="271"/>
        <v>42039.384571759263</v>
      </c>
      <c r="T2029" s="15">
        <f t="shared" si="272"/>
        <v>42052.583333333328</v>
      </c>
      <c r="U2029">
        <f t="shared" si="268"/>
        <v>2015</v>
      </c>
      <c r="V2029">
        <f t="shared" ref="V2029:V2033" si="277">_xlfn.DAYS(T2029,S2029)</f>
        <v>13</v>
      </c>
    </row>
    <row r="2030" spans="1:22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 t="s">
        <v>8323</v>
      </c>
      <c r="P2030" t="s">
        <v>8326</v>
      </c>
      <c r="Q2030">
        <f t="shared" si="269"/>
        <v>163</v>
      </c>
      <c r="R2030">
        <f t="shared" si="270"/>
        <v>95.59</v>
      </c>
      <c r="S2030" s="15">
        <f t="shared" si="271"/>
        <v>42097.786493055552</v>
      </c>
      <c r="T2030" s="15">
        <f t="shared" si="272"/>
        <v>42127.952083333337</v>
      </c>
      <c r="U2030">
        <f t="shared" si="268"/>
        <v>2015</v>
      </c>
      <c r="V2030">
        <f t="shared" si="277"/>
        <v>30</v>
      </c>
    </row>
    <row r="2031" spans="1:22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 t="s">
        <v>8323</v>
      </c>
      <c r="P2031" t="s">
        <v>8326</v>
      </c>
      <c r="Q2031">
        <f t="shared" si="269"/>
        <v>162</v>
      </c>
      <c r="R2031">
        <f t="shared" si="270"/>
        <v>52.35</v>
      </c>
      <c r="S2031" s="15">
        <f t="shared" si="271"/>
        <v>42203.432129629626</v>
      </c>
      <c r="T2031" s="15">
        <f t="shared" si="272"/>
        <v>42233.432129629626</v>
      </c>
      <c r="U2031">
        <f t="shared" si="268"/>
        <v>2015</v>
      </c>
      <c r="V2031">
        <f t="shared" si="277"/>
        <v>30</v>
      </c>
    </row>
    <row r="2032" spans="1:22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 t="s">
        <v>8323</v>
      </c>
      <c r="P2032" t="s">
        <v>8326</v>
      </c>
      <c r="Q2032">
        <f t="shared" si="269"/>
        <v>135</v>
      </c>
      <c r="R2032">
        <f t="shared" si="270"/>
        <v>89.79</v>
      </c>
      <c r="S2032" s="15">
        <f t="shared" si="271"/>
        <v>42374.911226851851</v>
      </c>
      <c r="T2032" s="15">
        <f t="shared" si="272"/>
        <v>42388.207638888889</v>
      </c>
      <c r="U2032">
        <f t="shared" si="268"/>
        <v>2016</v>
      </c>
      <c r="V2032">
        <f t="shared" si="277"/>
        <v>14</v>
      </c>
    </row>
    <row r="2033" spans="1:22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 t="s">
        <v>8323</v>
      </c>
      <c r="P2033" t="s">
        <v>8326</v>
      </c>
      <c r="Q2033">
        <f t="shared" si="269"/>
        <v>108</v>
      </c>
      <c r="R2033">
        <f t="shared" si="270"/>
        <v>25.25</v>
      </c>
      <c r="S2033" s="15">
        <f t="shared" si="271"/>
        <v>42103.399479166663</v>
      </c>
      <c r="T2033" s="15">
        <f t="shared" si="272"/>
        <v>42133.399479166663</v>
      </c>
      <c r="U2033">
        <f t="shared" si="268"/>
        <v>2015</v>
      </c>
      <c r="V2033">
        <f t="shared" si="277"/>
        <v>30</v>
      </c>
    </row>
    <row r="2034" spans="1:22" ht="48" hidden="1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 t="s">
        <v>8327</v>
      </c>
      <c r="P2034" t="s">
        <v>8341</v>
      </c>
      <c r="Q2034">
        <f t="shared" si="269"/>
        <v>103</v>
      </c>
      <c r="R2034">
        <f t="shared" si="270"/>
        <v>43.62</v>
      </c>
      <c r="S2034" s="15">
        <f t="shared" si="271"/>
        <v>41390.757754629631</v>
      </c>
      <c r="T2034" s="15">
        <f t="shared" si="272"/>
        <v>41425.708333333336</v>
      </c>
      <c r="U2034">
        <f t="shared" si="268"/>
        <v>2013</v>
      </c>
    </row>
    <row r="2035" spans="1:22" ht="32" hidden="1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 t="s">
        <v>8327</v>
      </c>
      <c r="P2035" t="s">
        <v>8331</v>
      </c>
      <c r="Q2035">
        <f t="shared" si="269"/>
        <v>161</v>
      </c>
      <c r="R2035">
        <f t="shared" si="270"/>
        <v>76.86</v>
      </c>
      <c r="S2035" s="15">
        <f t="shared" si="271"/>
        <v>42075.171203703707</v>
      </c>
      <c r="T2035" s="15">
        <f t="shared" si="272"/>
        <v>42105.171203703707</v>
      </c>
      <c r="U2035">
        <f t="shared" si="268"/>
        <v>2015</v>
      </c>
    </row>
    <row r="2036" spans="1:22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 t="s">
        <v>8327</v>
      </c>
      <c r="P2036" t="s">
        <v>8331</v>
      </c>
      <c r="Q2036">
        <f t="shared" si="269"/>
        <v>107</v>
      </c>
      <c r="R2036">
        <f t="shared" si="270"/>
        <v>64.44</v>
      </c>
      <c r="S2036" s="15">
        <f t="shared" si="271"/>
        <v>41571.998379629629</v>
      </c>
      <c r="T2036" s="15">
        <f t="shared" si="272"/>
        <v>41614.973611111112</v>
      </c>
      <c r="U2036">
        <f t="shared" si="268"/>
        <v>2013</v>
      </c>
    </row>
    <row r="2037" spans="1:22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 t="s">
        <v>8323</v>
      </c>
      <c r="P2037" t="s">
        <v>8326</v>
      </c>
      <c r="Q2037">
        <f t="shared" si="269"/>
        <v>161</v>
      </c>
      <c r="R2037">
        <f t="shared" si="270"/>
        <v>57.5</v>
      </c>
      <c r="S2037" s="15">
        <f t="shared" si="271"/>
        <v>42446.943831018521</v>
      </c>
      <c r="T2037" s="15">
        <f t="shared" si="272"/>
        <v>42476.943831018521</v>
      </c>
      <c r="U2037">
        <f t="shared" si="268"/>
        <v>2016</v>
      </c>
      <c r="V2037">
        <f>_xlfn.DAYS(T2037,S2037)</f>
        <v>30</v>
      </c>
    </row>
    <row r="2038" spans="1:22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 t="s">
        <v>8323</v>
      </c>
      <c r="P2038" t="s">
        <v>8324</v>
      </c>
      <c r="Q2038">
        <f t="shared" si="269"/>
        <v>8</v>
      </c>
      <c r="R2038">
        <f t="shared" si="270"/>
        <v>200.63</v>
      </c>
      <c r="S2038" s="15">
        <f t="shared" si="271"/>
        <v>42628.690266203703</v>
      </c>
      <c r="T2038" s="15">
        <f t="shared" si="272"/>
        <v>42660.166666666672</v>
      </c>
      <c r="U2038">
        <f t="shared" si="268"/>
        <v>2016</v>
      </c>
    </row>
    <row r="2039" spans="1:22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 t="s">
        <v>8323</v>
      </c>
      <c r="P2039" t="s">
        <v>8324</v>
      </c>
      <c r="Q2039">
        <f t="shared" si="269"/>
        <v>119</v>
      </c>
      <c r="R2039">
        <f t="shared" si="270"/>
        <v>80.25</v>
      </c>
      <c r="S2039" s="15">
        <f t="shared" si="271"/>
        <v>42780.740277777775</v>
      </c>
      <c r="T2039" s="15">
        <f t="shared" si="272"/>
        <v>42795.083333333328</v>
      </c>
      <c r="U2039">
        <f t="shared" si="268"/>
        <v>2017</v>
      </c>
    </row>
    <row r="2040" spans="1:22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 t="s">
        <v>8311</v>
      </c>
      <c r="P2040" t="s">
        <v>8333</v>
      </c>
      <c r="Q2040">
        <f t="shared" si="269"/>
        <v>107</v>
      </c>
      <c r="R2040">
        <f t="shared" si="270"/>
        <v>39.049999999999997</v>
      </c>
      <c r="S2040" s="15">
        <f t="shared" si="271"/>
        <v>41943.604097222218</v>
      </c>
      <c r="T2040" s="15">
        <f t="shared" si="272"/>
        <v>41974.207638888889</v>
      </c>
      <c r="U2040">
        <f t="shared" si="268"/>
        <v>2014</v>
      </c>
    </row>
    <row r="2041" spans="1:22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 t="s">
        <v>8323</v>
      </c>
      <c r="P2041" t="s">
        <v>8326</v>
      </c>
      <c r="Q2041">
        <f t="shared" si="269"/>
        <v>106</v>
      </c>
      <c r="R2041">
        <f t="shared" si="270"/>
        <v>23.1</v>
      </c>
      <c r="S2041" s="15">
        <f t="shared" si="271"/>
        <v>42065.887361111112</v>
      </c>
      <c r="T2041" s="15">
        <f t="shared" si="272"/>
        <v>42095.845694444448</v>
      </c>
      <c r="U2041">
        <f t="shared" si="268"/>
        <v>2015</v>
      </c>
      <c r="V2041">
        <f>_xlfn.DAYS(T2041,S2041)</f>
        <v>30</v>
      </c>
    </row>
    <row r="2042" spans="1:22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 t="s">
        <v>8321</v>
      </c>
      <c r="P2042" t="s">
        <v>8343</v>
      </c>
      <c r="Q2042">
        <f t="shared" si="269"/>
        <v>106</v>
      </c>
      <c r="R2042">
        <f t="shared" si="270"/>
        <v>40.78</v>
      </c>
      <c r="S2042" s="15">
        <f t="shared" si="271"/>
        <v>41631.902766203704</v>
      </c>
      <c r="T2042" s="15">
        <f t="shared" si="272"/>
        <v>41661.902766203704</v>
      </c>
      <c r="U2042">
        <f t="shared" si="268"/>
        <v>2013</v>
      </c>
    </row>
    <row r="2043" spans="1:22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 t="s">
        <v>8323</v>
      </c>
      <c r="P2043" t="s">
        <v>8326</v>
      </c>
      <c r="Q2043">
        <f t="shared" si="269"/>
        <v>106</v>
      </c>
      <c r="R2043">
        <f t="shared" si="270"/>
        <v>36.07</v>
      </c>
      <c r="S2043" s="15">
        <f t="shared" si="271"/>
        <v>41923.921643518523</v>
      </c>
      <c r="T2043" s="15">
        <f t="shared" si="272"/>
        <v>41949.031944444447</v>
      </c>
      <c r="U2043">
        <f t="shared" si="268"/>
        <v>2014</v>
      </c>
      <c r="V2043">
        <f>_xlfn.DAYS(T2043,S2043)</f>
        <v>26</v>
      </c>
    </row>
    <row r="2044" spans="1:22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 t="s">
        <v>8313</v>
      </c>
      <c r="P2044" t="s">
        <v>8351</v>
      </c>
      <c r="Q2044">
        <f t="shared" si="269"/>
        <v>79</v>
      </c>
      <c r="R2044">
        <f t="shared" si="270"/>
        <v>131.66999999999999</v>
      </c>
      <c r="S2044" s="15">
        <f t="shared" si="271"/>
        <v>42707.895462962959</v>
      </c>
      <c r="T2044" s="15">
        <f t="shared" si="272"/>
        <v>42729.458333333328</v>
      </c>
      <c r="U2044">
        <f t="shared" si="268"/>
        <v>2016</v>
      </c>
    </row>
    <row r="2045" spans="1:22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 t="s">
        <v>8323</v>
      </c>
      <c r="P2045" t="s">
        <v>8326</v>
      </c>
      <c r="Q2045">
        <f t="shared" si="269"/>
        <v>16</v>
      </c>
      <c r="R2045">
        <f t="shared" si="270"/>
        <v>49.28</v>
      </c>
      <c r="S2045" s="15">
        <f t="shared" si="271"/>
        <v>42016.120613425926</v>
      </c>
      <c r="T2045" s="15">
        <f t="shared" si="272"/>
        <v>42046.120613425926</v>
      </c>
      <c r="U2045">
        <f t="shared" si="268"/>
        <v>2015</v>
      </c>
      <c r="V2045">
        <f>_xlfn.DAYS(T2045,S2045)</f>
        <v>30</v>
      </c>
    </row>
    <row r="2046" spans="1:22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 t="s">
        <v>8327</v>
      </c>
      <c r="P2046" t="s">
        <v>8331</v>
      </c>
      <c r="Q2046">
        <f t="shared" si="269"/>
        <v>105</v>
      </c>
      <c r="R2046">
        <f t="shared" si="270"/>
        <v>58.37</v>
      </c>
      <c r="S2046" s="15">
        <f t="shared" si="271"/>
        <v>41301.654340277775</v>
      </c>
      <c r="T2046" s="15">
        <f t="shared" si="272"/>
        <v>41341.654340277775</v>
      </c>
      <c r="U2046">
        <f t="shared" si="268"/>
        <v>2013</v>
      </c>
    </row>
    <row r="2047" spans="1:22" ht="48" hidden="1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 t="s">
        <v>8311</v>
      </c>
      <c r="P2047" t="s">
        <v>8348</v>
      </c>
      <c r="Q2047">
        <f t="shared" si="269"/>
        <v>11</v>
      </c>
      <c r="R2047">
        <f t="shared" si="270"/>
        <v>225</v>
      </c>
      <c r="S2047" s="15">
        <f t="shared" si="271"/>
        <v>41832.672685185185</v>
      </c>
      <c r="T2047" s="15">
        <f t="shared" si="272"/>
        <v>41887.568749999999</v>
      </c>
      <c r="U2047">
        <f t="shared" si="268"/>
        <v>2014</v>
      </c>
    </row>
    <row r="2048" spans="1:22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 t="s">
        <v>8327</v>
      </c>
      <c r="P2048" t="s">
        <v>8350</v>
      </c>
      <c r="Q2048">
        <f t="shared" si="269"/>
        <v>11</v>
      </c>
      <c r="R2048">
        <f t="shared" si="270"/>
        <v>56.25</v>
      </c>
      <c r="S2048" s="15">
        <f t="shared" si="271"/>
        <v>41180.86241898148</v>
      </c>
      <c r="T2048" s="15">
        <f t="shared" si="272"/>
        <v>41231</v>
      </c>
      <c r="U2048">
        <f t="shared" si="268"/>
        <v>2012</v>
      </c>
    </row>
    <row r="2049" spans="1:22" ht="48" hidden="1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 t="s">
        <v>8327</v>
      </c>
      <c r="P2049" t="s">
        <v>8331</v>
      </c>
      <c r="Q2049">
        <f t="shared" si="269"/>
        <v>105</v>
      </c>
      <c r="R2049">
        <f t="shared" si="270"/>
        <v>58.33</v>
      </c>
      <c r="S2049" s="15">
        <f t="shared" si="271"/>
        <v>41123.056273148148</v>
      </c>
      <c r="T2049" s="15">
        <f t="shared" si="272"/>
        <v>41153.056273148148</v>
      </c>
      <c r="U2049">
        <f t="shared" ref="U2049:U2112" si="278">YEAR(S2049)</f>
        <v>2012</v>
      </c>
    </row>
    <row r="2050" spans="1:22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 t="s">
        <v>8323</v>
      </c>
      <c r="P2050" t="s">
        <v>8326</v>
      </c>
      <c r="Q2050">
        <f t="shared" si="269"/>
        <v>315</v>
      </c>
      <c r="R2050">
        <f t="shared" si="270"/>
        <v>35.799999999999997</v>
      </c>
      <c r="S2050" s="15">
        <f t="shared" si="271"/>
        <v>42479.432291666672</v>
      </c>
      <c r="T2050" s="15">
        <f t="shared" si="272"/>
        <v>42492.958333333328</v>
      </c>
      <c r="U2050">
        <f t="shared" si="278"/>
        <v>2016</v>
      </c>
      <c r="V2050">
        <f>_xlfn.DAYS(T2050,S2050)</f>
        <v>13</v>
      </c>
    </row>
    <row r="2051" spans="1:22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 t="s">
        <v>8321</v>
      </c>
      <c r="P2051" t="s">
        <v>8325</v>
      </c>
      <c r="Q2051">
        <f t="shared" ref="Q2051:Q2114" si="279">ROUND(E2051/D2051*100,0)</f>
        <v>26</v>
      </c>
      <c r="R2051">
        <f t="shared" ref="R2051:R2114" si="280">IFERROR(ROUND(E2051/L2051,2),0)</f>
        <v>87.31</v>
      </c>
      <c r="S2051" s="15">
        <f t="shared" ref="S2051:S2114" si="281">(((J2051/60)/60)/24)+DATE(1970,1,1)</f>
        <v>41867.083368055559</v>
      </c>
      <c r="T2051" s="15">
        <f t="shared" ref="T2051:T2114" si="282">(((I2051/60)/60)/24)+DATE(1970,1,1)</f>
        <v>41897.083368055559</v>
      </c>
      <c r="U2051">
        <f t="shared" si="278"/>
        <v>2014</v>
      </c>
    </row>
    <row r="2052" spans="1:22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 t="s">
        <v>8308</v>
      </c>
      <c r="P2052" t="s">
        <v>8342</v>
      </c>
      <c r="Q2052">
        <f t="shared" si="279"/>
        <v>2</v>
      </c>
      <c r="R2052">
        <f t="shared" si="280"/>
        <v>224.43</v>
      </c>
      <c r="S2052" s="15">
        <f t="shared" si="281"/>
        <v>42074.935740740737</v>
      </c>
      <c r="T2052" s="15">
        <f t="shared" si="282"/>
        <v>42104.935740740737</v>
      </c>
      <c r="U2052">
        <f t="shared" si="278"/>
        <v>2015</v>
      </c>
    </row>
    <row r="2053" spans="1:22" ht="48" hidden="1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 t="s">
        <v>8323</v>
      </c>
      <c r="P2053" t="s">
        <v>8324</v>
      </c>
      <c r="Q2053">
        <f t="shared" si="279"/>
        <v>46</v>
      </c>
      <c r="R2053">
        <f t="shared" si="280"/>
        <v>34.130000000000003</v>
      </c>
      <c r="S2053" s="15">
        <f t="shared" si="281"/>
        <v>42801.774699074071</v>
      </c>
      <c r="T2053" s="15">
        <f t="shared" si="282"/>
        <v>42832.733032407406</v>
      </c>
      <c r="U2053">
        <f t="shared" si="278"/>
        <v>2017</v>
      </c>
    </row>
    <row r="2054" spans="1:22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 t="s">
        <v>8323</v>
      </c>
      <c r="P2054" t="s">
        <v>8326</v>
      </c>
      <c r="Q2054">
        <f t="shared" si="279"/>
        <v>105</v>
      </c>
      <c r="R2054">
        <f t="shared" si="280"/>
        <v>54.14</v>
      </c>
      <c r="S2054" s="15">
        <f t="shared" si="281"/>
        <v>42150.755312499998</v>
      </c>
      <c r="T2054" s="15">
        <f t="shared" si="282"/>
        <v>42180.755312499998</v>
      </c>
      <c r="U2054">
        <f t="shared" si="278"/>
        <v>2015</v>
      </c>
      <c r="V2054">
        <f>_xlfn.DAYS(T2054,S2054)</f>
        <v>30</v>
      </c>
    </row>
    <row r="2055" spans="1:22" ht="48" hidden="1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 t="s">
        <v>8321</v>
      </c>
      <c r="P2055" t="s">
        <v>8343</v>
      </c>
      <c r="Q2055">
        <f t="shared" si="279"/>
        <v>393</v>
      </c>
      <c r="R2055">
        <f t="shared" si="280"/>
        <v>60.38</v>
      </c>
      <c r="S2055" s="15">
        <f t="shared" si="281"/>
        <v>40997.144872685189</v>
      </c>
      <c r="T2055" s="15">
        <f t="shared" si="282"/>
        <v>41050.124305555553</v>
      </c>
      <c r="U2055">
        <f t="shared" si="278"/>
        <v>2012</v>
      </c>
    </row>
    <row r="2056" spans="1:22" ht="48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 t="s">
        <v>8323</v>
      </c>
      <c r="P2056" t="s">
        <v>8326</v>
      </c>
      <c r="Q2056">
        <f t="shared" si="279"/>
        <v>104</v>
      </c>
      <c r="R2056">
        <f t="shared" si="280"/>
        <v>55.89</v>
      </c>
      <c r="S2056" s="15">
        <f t="shared" si="281"/>
        <v>41764.44663194444</v>
      </c>
      <c r="T2056" s="15">
        <f t="shared" si="282"/>
        <v>41791.165972222225</v>
      </c>
      <c r="U2056">
        <f t="shared" si="278"/>
        <v>2014</v>
      </c>
      <c r="V2056">
        <f t="shared" ref="V2056:V2057" si="283">_xlfn.DAYS(T2056,S2056)</f>
        <v>27</v>
      </c>
    </row>
    <row r="2057" spans="1:22" ht="48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 t="s">
        <v>8323</v>
      </c>
      <c r="P2057" t="s">
        <v>8326</v>
      </c>
      <c r="Q2057">
        <f t="shared" si="279"/>
        <v>130</v>
      </c>
      <c r="R2057">
        <f t="shared" si="280"/>
        <v>86.94</v>
      </c>
      <c r="S2057" s="15">
        <f t="shared" si="281"/>
        <v>42725.031180555554</v>
      </c>
      <c r="T2057" s="15">
        <f t="shared" si="282"/>
        <v>42746.208333333328</v>
      </c>
      <c r="U2057">
        <f t="shared" si="278"/>
        <v>2016</v>
      </c>
      <c r="V2057">
        <f t="shared" si="283"/>
        <v>21</v>
      </c>
    </row>
    <row r="2058" spans="1:22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 t="s">
        <v>8311</v>
      </c>
      <c r="P2058" t="s">
        <v>8333</v>
      </c>
      <c r="Q2058">
        <f t="shared" si="279"/>
        <v>130</v>
      </c>
      <c r="R2058">
        <f t="shared" si="280"/>
        <v>24.42</v>
      </c>
      <c r="S2058" s="15">
        <f t="shared" si="281"/>
        <v>42502.807627314818</v>
      </c>
      <c r="T2058" s="15">
        <f t="shared" si="282"/>
        <v>42532.807627314818</v>
      </c>
      <c r="U2058">
        <f t="shared" si="278"/>
        <v>2016</v>
      </c>
    </row>
    <row r="2059" spans="1:22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 t="s">
        <v>8327</v>
      </c>
      <c r="P2059" t="s">
        <v>8331</v>
      </c>
      <c r="Q2059">
        <f t="shared" si="279"/>
        <v>104</v>
      </c>
      <c r="R2059">
        <f t="shared" si="280"/>
        <v>53.83</v>
      </c>
      <c r="S2059" s="15">
        <f t="shared" si="281"/>
        <v>40070.253819444442</v>
      </c>
      <c r="T2059" s="15">
        <f t="shared" si="282"/>
        <v>40148.708333333336</v>
      </c>
      <c r="U2059">
        <f t="shared" si="278"/>
        <v>2009</v>
      </c>
    </row>
    <row r="2060" spans="1:22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 t="s">
        <v>8308</v>
      </c>
      <c r="P2060" t="s">
        <v>8309</v>
      </c>
      <c r="Q2060">
        <f t="shared" si="279"/>
        <v>312</v>
      </c>
      <c r="R2060">
        <f t="shared" si="280"/>
        <v>91.76</v>
      </c>
      <c r="S2060" s="15">
        <f t="shared" si="281"/>
        <v>40347.125601851854</v>
      </c>
      <c r="T2060" s="15">
        <f t="shared" si="282"/>
        <v>40361.958333333336</v>
      </c>
      <c r="U2060">
        <f t="shared" si="278"/>
        <v>2010</v>
      </c>
    </row>
    <row r="2061" spans="1:22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 t="s">
        <v>8323</v>
      </c>
      <c r="P2061" t="s">
        <v>8326</v>
      </c>
      <c r="Q2061">
        <f t="shared" si="279"/>
        <v>104</v>
      </c>
      <c r="R2061">
        <f t="shared" si="280"/>
        <v>34.6</v>
      </c>
      <c r="S2061" s="15">
        <f t="shared" si="281"/>
        <v>42143.461122685185</v>
      </c>
      <c r="T2061" s="15">
        <f t="shared" si="282"/>
        <v>42173.461122685185</v>
      </c>
      <c r="U2061">
        <f t="shared" si="278"/>
        <v>2015</v>
      </c>
      <c r="V2061">
        <f>_xlfn.DAYS(T2061,S2061)</f>
        <v>30</v>
      </c>
    </row>
    <row r="2062" spans="1:22" ht="32" hidden="1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 t="s">
        <v>8319</v>
      </c>
      <c r="P2062" t="s">
        <v>8320</v>
      </c>
      <c r="Q2062">
        <f t="shared" si="279"/>
        <v>21</v>
      </c>
      <c r="R2062">
        <f t="shared" si="280"/>
        <v>25.49</v>
      </c>
      <c r="S2062" s="15">
        <f t="shared" si="281"/>
        <v>42790.885243055556</v>
      </c>
      <c r="T2062" s="15">
        <f t="shared" si="282"/>
        <v>42820.843576388885</v>
      </c>
      <c r="U2062">
        <f t="shared" si="278"/>
        <v>2017</v>
      </c>
    </row>
    <row r="2063" spans="1:22" ht="32" hidden="1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 t="s">
        <v>8327</v>
      </c>
      <c r="P2063" t="s">
        <v>8331</v>
      </c>
      <c r="Q2063">
        <f t="shared" si="279"/>
        <v>104</v>
      </c>
      <c r="R2063">
        <f t="shared" si="280"/>
        <v>77.75</v>
      </c>
      <c r="S2063" s="15">
        <f t="shared" si="281"/>
        <v>41548.00335648148</v>
      </c>
      <c r="T2063" s="15">
        <f t="shared" si="282"/>
        <v>41563.00335648148</v>
      </c>
      <c r="U2063">
        <f t="shared" si="278"/>
        <v>2013</v>
      </c>
    </row>
    <row r="2064" spans="1:22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 t="s">
        <v>8327</v>
      </c>
      <c r="P2064" t="s">
        <v>8328</v>
      </c>
      <c r="Q2064">
        <f t="shared" si="279"/>
        <v>104</v>
      </c>
      <c r="R2064">
        <f t="shared" si="280"/>
        <v>62.12</v>
      </c>
      <c r="S2064" s="15">
        <f t="shared" si="281"/>
        <v>40764.204375000001</v>
      </c>
      <c r="T2064" s="15">
        <f t="shared" si="282"/>
        <v>40794.204375000001</v>
      </c>
      <c r="U2064">
        <f t="shared" si="278"/>
        <v>2011</v>
      </c>
    </row>
    <row r="2065" spans="1:22" ht="32" hidden="1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 t="s">
        <v>8323</v>
      </c>
      <c r="P2065" t="s">
        <v>8324</v>
      </c>
      <c r="Q2065">
        <f t="shared" si="279"/>
        <v>0</v>
      </c>
      <c r="R2065">
        <f t="shared" si="280"/>
        <v>775</v>
      </c>
      <c r="S2065" s="15">
        <f t="shared" si="281"/>
        <v>42534.649571759262</v>
      </c>
      <c r="T2065" s="15">
        <f t="shared" si="282"/>
        <v>42553.649571759262</v>
      </c>
      <c r="U2065">
        <f t="shared" si="278"/>
        <v>2016</v>
      </c>
    </row>
    <row r="2066" spans="1:22" ht="48" hidden="1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 t="s">
        <v>8311</v>
      </c>
      <c r="P2066" t="s">
        <v>8333</v>
      </c>
      <c r="Q2066">
        <f t="shared" si="279"/>
        <v>111</v>
      </c>
      <c r="R2066">
        <f t="shared" si="280"/>
        <v>67.39</v>
      </c>
      <c r="S2066" s="15">
        <f t="shared" si="281"/>
        <v>41689.917962962965</v>
      </c>
      <c r="T2066" s="15">
        <f t="shared" si="282"/>
        <v>41719.876296296294</v>
      </c>
      <c r="U2066">
        <f t="shared" si="278"/>
        <v>2014</v>
      </c>
    </row>
    <row r="2067" spans="1:22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 t="s">
        <v>8323</v>
      </c>
      <c r="P2067" t="s">
        <v>8335</v>
      </c>
      <c r="Q2067">
        <f t="shared" si="279"/>
        <v>129</v>
      </c>
      <c r="R2067">
        <f t="shared" si="280"/>
        <v>64.459999999999994</v>
      </c>
      <c r="S2067" s="15">
        <f t="shared" si="281"/>
        <v>42420.140277777777</v>
      </c>
      <c r="T2067" s="15">
        <f t="shared" si="282"/>
        <v>42444.666666666672</v>
      </c>
      <c r="U2067">
        <f t="shared" si="278"/>
        <v>2016</v>
      </c>
    </row>
    <row r="2068" spans="1:22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 t="s">
        <v>8308</v>
      </c>
      <c r="P2068" t="s">
        <v>8310</v>
      </c>
      <c r="Q2068">
        <f t="shared" si="279"/>
        <v>17</v>
      </c>
      <c r="R2068">
        <f t="shared" si="280"/>
        <v>110.29</v>
      </c>
      <c r="S2068" s="15">
        <f t="shared" si="281"/>
        <v>42182.008402777778</v>
      </c>
      <c r="T2068" s="15">
        <f t="shared" si="282"/>
        <v>42227.008402777778</v>
      </c>
      <c r="U2068">
        <f t="shared" si="278"/>
        <v>2015</v>
      </c>
    </row>
    <row r="2069" spans="1:22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 t="s">
        <v>8316</v>
      </c>
      <c r="P2069" t="s">
        <v>8317</v>
      </c>
      <c r="Q2069">
        <f t="shared" si="279"/>
        <v>154</v>
      </c>
      <c r="R2069">
        <f t="shared" si="280"/>
        <v>48.06</v>
      </c>
      <c r="S2069" s="15">
        <f t="shared" si="281"/>
        <v>42020.806701388887</v>
      </c>
      <c r="T2069" s="15">
        <f t="shared" si="282"/>
        <v>42039.166666666672</v>
      </c>
      <c r="U2069">
        <f t="shared" si="278"/>
        <v>2015</v>
      </c>
    </row>
    <row r="2070" spans="1:22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 t="s">
        <v>8327</v>
      </c>
      <c r="P2070" t="s">
        <v>8328</v>
      </c>
      <c r="Q2070">
        <f t="shared" si="279"/>
        <v>102</v>
      </c>
      <c r="R2070">
        <f t="shared" si="280"/>
        <v>66.83</v>
      </c>
      <c r="S2070" s="15">
        <f t="shared" si="281"/>
        <v>41205.854537037041</v>
      </c>
      <c r="T2070" s="15">
        <f t="shared" si="282"/>
        <v>41265.896203703705</v>
      </c>
      <c r="U2070">
        <f t="shared" si="278"/>
        <v>2012</v>
      </c>
    </row>
    <row r="2071" spans="1:22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 t="s">
        <v>8323</v>
      </c>
      <c r="P2071" t="s">
        <v>8326</v>
      </c>
      <c r="Q2071">
        <f t="shared" si="279"/>
        <v>102</v>
      </c>
      <c r="R2071">
        <f t="shared" si="280"/>
        <v>69.819999999999993</v>
      </c>
      <c r="S2071" s="15">
        <f t="shared" si="281"/>
        <v>41815.774826388886</v>
      </c>
      <c r="T2071" s="15">
        <f t="shared" si="282"/>
        <v>41830.774826388886</v>
      </c>
      <c r="U2071">
        <f t="shared" si="278"/>
        <v>2014</v>
      </c>
      <c r="V2071">
        <f>_xlfn.DAYS(T2071,S2071)</f>
        <v>15</v>
      </c>
    </row>
    <row r="2072" spans="1:22" ht="32" hidden="1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 t="s">
        <v>8323</v>
      </c>
      <c r="P2072" t="s">
        <v>8335</v>
      </c>
      <c r="Q2072">
        <f t="shared" si="279"/>
        <v>102</v>
      </c>
      <c r="R2072">
        <f t="shared" si="280"/>
        <v>59.04</v>
      </c>
      <c r="S2072" s="15">
        <f t="shared" si="281"/>
        <v>41747.471504629626</v>
      </c>
      <c r="T2072" s="15">
        <f t="shared" si="282"/>
        <v>41778.208333333336</v>
      </c>
      <c r="U2072">
        <f t="shared" si="278"/>
        <v>2014</v>
      </c>
    </row>
    <row r="2073" spans="1:22" ht="48" hidden="1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 t="s">
        <v>8321</v>
      </c>
      <c r="P2073" t="s">
        <v>8322</v>
      </c>
      <c r="Q2073">
        <f t="shared" si="279"/>
        <v>256</v>
      </c>
      <c r="R2073">
        <f t="shared" si="280"/>
        <v>69.77</v>
      </c>
      <c r="S2073" s="15">
        <f t="shared" si="281"/>
        <v>41144.709490740745</v>
      </c>
      <c r="T2073" s="15">
        <f t="shared" si="282"/>
        <v>41158.709490740745</v>
      </c>
      <c r="U2073">
        <f t="shared" si="278"/>
        <v>2012</v>
      </c>
    </row>
    <row r="2074" spans="1:22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 t="s">
        <v>8323</v>
      </c>
      <c r="P2074" t="s">
        <v>8326</v>
      </c>
      <c r="Q2074">
        <f t="shared" si="279"/>
        <v>153</v>
      </c>
      <c r="R2074">
        <f t="shared" si="280"/>
        <v>109.57</v>
      </c>
      <c r="S2074" s="15">
        <f t="shared" si="281"/>
        <v>42513.110787037032</v>
      </c>
      <c r="T2074" s="15">
        <f t="shared" si="282"/>
        <v>42534.708333333328</v>
      </c>
      <c r="U2074">
        <f t="shared" si="278"/>
        <v>2016</v>
      </c>
      <c r="V2074">
        <f>_xlfn.DAYS(T2074,S2074)</f>
        <v>21</v>
      </c>
    </row>
    <row r="2075" spans="1:22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 t="s">
        <v>8313</v>
      </c>
      <c r="P2075" t="s">
        <v>8314</v>
      </c>
      <c r="Q2075">
        <f t="shared" si="279"/>
        <v>15</v>
      </c>
      <c r="R2075">
        <f t="shared" si="280"/>
        <v>63.88</v>
      </c>
      <c r="S2075" s="15">
        <f t="shared" si="281"/>
        <v>42068.65552083333</v>
      </c>
      <c r="T2075" s="15">
        <f t="shared" si="282"/>
        <v>42098.613854166666</v>
      </c>
      <c r="U2075">
        <f t="shared" si="278"/>
        <v>2015</v>
      </c>
    </row>
    <row r="2076" spans="1:22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 t="s">
        <v>8323</v>
      </c>
      <c r="P2076" t="s">
        <v>8326</v>
      </c>
      <c r="Q2076">
        <f t="shared" si="279"/>
        <v>153</v>
      </c>
      <c r="R2076">
        <f t="shared" si="280"/>
        <v>41.41</v>
      </c>
      <c r="S2076" s="15">
        <f t="shared" si="281"/>
        <v>41820.639189814814</v>
      </c>
      <c r="T2076" s="15">
        <f t="shared" si="282"/>
        <v>41843.165972222225</v>
      </c>
      <c r="U2076">
        <f t="shared" si="278"/>
        <v>2014</v>
      </c>
      <c r="V2076">
        <f>_xlfn.DAYS(T2076,S2076)</f>
        <v>23</v>
      </c>
    </row>
    <row r="2077" spans="1:22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 t="s">
        <v>8308</v>
      </c>
      <c r="P2077" t="s">
        <v>8310</v>
      </c>
      <c r="Q2077">
        <f t="shared" si="279"/>
        <v>3</v>
      </c>
      <c r="R2077">
        <f t="shared" si="280"/>
        <v>84.94</v>
      </c>
      <c r="S2077" s="15">
        <f t="shared" si="281"/>
        <v>41922.741655092592</v>
      </c>
      <c r="T2077" s="15">
        <f t="shared" si="282"/>
        <v>41952.783321759263</v>
      </c>
      <c r="U2077">
        <f t="shared" si="278"/>
        <v>2014</v>
      </c>
    </row>
    <row r="2078" spans="1:22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 t="s">
        <v>8323</v>
      </c>
      <c r="P2078" t="s">
        <v>8326</v>
      </c>
      <c r="Q2078">
        <f t="shared" si="279"/>
        <v>102</v>
      </c>
      <c r="R2078">
        <f t="shared" si="280"/>
        <v>61.1</v>
      </c>
      <c r="S2078" s="15">
        <f t="shared" si="281"/>
        <v>41753.515856481477</v>
      </c>
      <c r="T2078" s="15">
        <f t="shared" si="282"/>
        <v>41781.921527777777</v>
      </c>
      <c r="U2078">
        <f t="shared" si="278"/>
        <v>2014</v>
      </c>
      <c r="V2078">
        <f>_xlfn.DAYS(T2078,S2078)</f>
        <v>28</v>
      </c>
    </row>
    <row r="2079" spans="1:22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 t="s">
        <v>8311</v>
      </c>
      <c r="P2079" t="s">
        <v>8348</v>
      </c>
      <c r="Q2079">
        <f t="shared" si="279"/>
        <v>20</v>
      </c>
      <c r="R2079">
        <f t="shared" si="280"/>
        <v>109.07</v>
      </c>
      <c r="S2079" s="15">
        <f t="shared" si="281"/>
        <v>42676.717615740738</v>
      </c>
      <c r="T2079" s="15">
        <f t="shared" si="282"/>
        <v>42689.759282407409</v>
      </c>
      <c r="U2079">
        <f t="shared" si="278"/>
        <v>2016</v>
      </c>
    </row>
    <row r="2080" spans="1:22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 t="s">
        <v>8323</v>
      </c>
      <c r="P2080" t="s">
        <v>8326</v>
      </c>
      <c r="Q2080">
        <f t="shared" si="279"/>
        <v>102</v>
      </c>
      <c r="R2080">
        <f t="shared" si="280"/>
        <v>152.5</v>
      </c>
      <c r="S2080" s="15">
        <f t="shared" si="281"/>
        <v>42512.58321759259</v>
      </c>
      <c r="T2080" s="15">
        <f t="shared" si="282"/>
        <v>42526.58321759259</v>
      </c>
      <c r="U2080">
        <f t="shared" si="278"/>
        <v>2016</v>
      </c>
      <c r="V2080">
        <f>_xlfn.DAYS(T2080,S2080)</f>
        <v>14</v>
      </c>
    </row>
    <row r="2081" spans="1:22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 t="s">
        <v>8327</v>
      </c>
      <c r="P2081" t="s">
        <v>8331</v>
      </c>
      <c r="Q2081">
        <f t="shared" si="279"/>
        <v>101</v>
      </c>
      <c r="R2081">
        <f t="shared" si="280"/>
        <v>76.05</v>
      </c>
      <c r="S2081" s="15">
        <f t="shared" si="281"/>
        <v>40666.973541666666</v>
      </c>
      <c r="T2081" s="15">
        <f t="shared" si="282"/>
        <v>40705.125</v>
      </c>
      <c r="U2081">
        <f t="shared" si="278"/>
        <v>2011</v>
      </c>
    </row>
    <row r="2082" spans="1:22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 t="s">
        <v>8323</v>
      </c>
      <c r="P2082" t="s">
        <v>8326</v>
      </c>
      <c r="Q2082">
        <f t="shared" si="279"/>
        <v>101</v>
      </c>
      <c r="R2082">
        <f t="shared" si="280"/>
        <v>56.33</v>
      </c>
      <c r="S2082" s="15">
        <f t="shared" si="281"/>
        <v>42536.815648148149</v>
      </c>
      <c r="T2082" s="15">
        <f t="shared" si="282"/>
        <v>42566.815648148149</v>
      </c>
      <c r="U2082">
        <f t="shared" si="278"/>
        <v>2016</v>
      </c>
      <c r="V2082">
        <f>_xlfn.DAYS(T2082,S2082)</f>
        <v>30</v>
      </c>
    </row>
    <row r="2083" spans="1:22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 t="s">
        <v>8327</v>
      </c>
      <c r="P2083" t="s">
        <v>8350</v>
      </c>
      <c r="Q2083">
        <f t="shared" si="279"/>
        <v>30</v>
      </c>
      <c r="R2083">
        <f t="shared" si="280"/>
        <v>50.67</v>
      </c>
      <c r="S2083" s="15">
        <f t="shared" si="281"/>
        <v>41733.737083333333</v>
      </c>
      <c r="T2083" s="15">
        <f t="shared" si="282"/>
        <v>41763.25</v>
      </c>
      <c r="U2083">
        <f t="shared" si="278"/>
        <v>2014</v>
      </c>
    </row>
    <row r="2084" spans="1:22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 t="s">
        <v>8323</v>
      </c>
      <c r="P2084" t="s">
        <v>8326</v>
      </c>
      <c r="Q2084">
        <f t="shared" si="279"/>
        <v>101</v>
      </c>
      <c r="R2084">
        <f t="shared" si="280"/>
        <v>79.89</v>
      </c>
      <c r="S2084" s="15">
        <f t="shared" si="281"/>
        <v>41927.873784722222</v>
      </c>
      <c r="T2084" s="15">
        <f t="shared" si="282"/>
        <v>41950.770833333336</v>
      </c>
      <c r="U2084">
        <f t="shared" si="278"/>
        <v>2014</v>
      </c>
      <c r="V2084">
        <f>_xlfn.DAYS(T2084,S2084)</f>
        <v>23</v>
      </c>
    </row>
    <row r="2085" spans="1:22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 t="s">
        <v>8327</v>
      </c>
      <c r="P2085" t="s">
        <v>8328</v>
      </c>
      <c r="Q2085">
        <f t="shared" si="279"/>
        <v>101</v>
      </c>
      <c r="R2085">
        <f t="shared" si="280"/>
        <v>38.85</v>
      </c>
      <c r="S2085" s="15">
        <f t="shared" si="281"/>
        <v>41022.645185185182</v>
      </c>
      <c r="T2085" s="15">
        <f t="shared" si="282"/>
        <v>41052.645185185182</v>
      </c>
      <c r="U2085">
        <f t="shared" si="278"/>
        <v>2012</v>
      </c>
    </row>
    <row r="2086" spans="1:22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 t="s">
        <v>8321</v>
      </c>
      <c r="P2086" t="s">
        <v>8322</v>
      </c>
      <c r="Q2086">
        <f t="shared" si="279"/>
        <v>101</v>
      </c>
      <c r="R2086">
        <f t="shared" si="280"/>
        <v>215.86</v>
      </c>
      <c r="S2086" s="15">
        <f t="shared" si="281"/>
        <v>40924.650868055556</v>
      </c>
      <c r="T2086" s="15">
        <f t="shared" si="282"/>
        <v>40954.650868055556</v>
      </c>
      <c r="U2086">
        <f t="shared" si="278"/>
        <v>2012</v>
      </c>
    </row>
    <row r="2087" spans="1:22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 t="s">
        <v>8321</v>
      </c>
      <c r="P2087" t="s">
        <v>8332</v>
      </c>
      <c r="Q2087">
        <f t="shared" si="279"/>
        <v>101</v>
      </c>
      <c r="R2087">
        <f t="shared" si="280"/>
        <v>41.94</v>
      </c>
      <c r="S2087" s="15">
        <f t="shared" si="281"/>
        <v>41917.731736111113</v>
      </c>
      <c r="T2087" s="15">
        <f t="shared" si="282"/>
        <v>41947.773402777777</v>
      </c>
      <c r="U2087">
        <f t="shared" si="278"/>
        <v>2014</v>
      </c>
    </row>
    <row r="2088" spans="1:22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 t="s">
        <v>8323</v>
      </c>
      <c r="P2088" t="s">
        <v>8326</v>
      </c>
      <c r="Q2088">
        <f t="shared" si="279"/>
        <v>101</v>
      </c>
      <c r="R2088">
        <f t="shared" si="280"/>
        <v>35.950000000000003</v>
      </c>
      <c r="S2088" s="15">
        <f t="shared" si="281"/>
        <v>42233.763831018514</v>
      </c>
      <c r="T2088" s="15">
        <f t="shared" si="282"/>
        <v>42258.763831018514</v>
      </c>
      <c r="U2088">
        <f t="shared" si="278"/>
        <v>2015</v>
      </c>
      <c r="V2088">
        <f t="shared" ref="V2088:V2089" si="284">_xlfn.DAYS(T2088,S2088)</f>
        <v>25</v>
      </c>
    </row>
    <row r="2089" spans="1:22" ht="3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 t="s">
        <v>8323</v>
      </c>
      <c r="P2089" t="s">
        <v>8326</v>
      </c>
      <c r="Q2089">
        <f t="shared" si="279"/>
        <v>101</v>
      </c>
      <c r="R2089">
        <f t="shared" si="280"/>
        <v>75.5</v>
      </c>
      <c r="S2089" s="15">
        <f t="shared" si="281"/>
        <v>41775.858564814815</v>
      </c>
      <c r="T2089" s="15">
        <f t="shared" si="282"/>
        <v>41822.165972222225</v>
      </c>
      <c r="U2089">
        <f t="shared" si="278"/>
        <v>2014</v>
      </c>
      <c r="V2089">
        <f t="shared" si="284"/>
        <v>47</v>
      </c>
    </row>
    <row r="2090" spans="1:22" ht="48" hidden="1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 t="s">
        <v>8327</v>
      </c>
      <c r="P2090" t="s">
        <v>8331</v>
      </c>
      <c r="Q2090">
        <f t="shared" si="279"/>
        <v>116</v>
      </c>
      <c r="R2090">
        <f t="shared" si="280"/>
        <v>48.71</v>
      </c>
      <c r="S2090" s="15">
        <f t="shared" si="281"/>
        <v>42747.219560185185</v>
      </c>
      <c r="T2090" s="15">
        <f t="shared" si="282"/>
        <v>42769.174305555556</v>
      </c>
      <c r="U2090">
        <f t="shared" si="278"/>
        <v>2017</v>
      </c>
    </row>
    <row r="2091" spans="1:22" ht="32" hidden="1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 t="s">
        <v>8323</v>
      </c>
      <c r="P2091" t="s">
        <v>8324</v>
      </c>
      <c r="Q2091">
        <f t="shared" si="279"/>
        <v>15</v>
      </c>
      <c r="R2091">
        <f t="shared" si="280"/>
        <v>30.12</v>
      </c>
      <c r="S2091" s="15">
        <f t="shared" si="281"/>
        <v>42226.651886574073</v>
      </c>
      <c r="T2091" s="15">
        <f t="shared" si="282"/>
        <v>42286.651886574073</v>
      </c>
      <c r="U2091">
        <f t="shared" si="278"/>
        <v>2015</v>
      </c>
    </row>
    <row r="2092" spans="1:22" ht="48" hidden="1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 t="s">
        <v>8321</v>
      </c>
      <c r="P2092" t="s">
        <v>8343</v>
      </c>
      <c r="Q2092">
        <f t="shared" si="279"/>
        <v>126</v>
      </c>
      <c r="R2092">
        <f t="shared" si="280"/>
        <v>71.709999999999994</v>
      </c>
      <c r="S2092" s="15">
        <f t="shared" si="281"/>
        <v>40779.125428240739</v>
      </c>
      <c r="T2092" s="15">
        <f t="shared" si="282"/>
        <v>40809.125428240739</v>
      </c>
      <c r="U2092">
        <f t="shared" si="278"/>
        <v>2011</v>
      </c>
    </row>
    <row r="2093" spans="1:22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 t="s">
        <v>8323</v>
      </c>
      <c r="P2093" t="s">
        <v>8326</v>
      </c>
      <c r="Q2093">
        <f t="shared" si="279"/>
        <v>100</v>
      </c>
      <c r="R2093">
        <f t="shared" si="280"/>
        <v>38.590000000000003</v>
      </c>
      <c r="S2093" s="15">
        <f t="shared" si="281"/>
        <v>42129.541585648149</v>
      </c>
      <c r="T2093" s="15">
        <f t="shared" si="282"/>
        <v>42159.541585648149</v>
      </c>
      <c r="U2093">
        <f t="shared" si="278"/>
        <v>2015</v>
      </c>
      <c r="V2093">
        <f>_xlfn.DAYS(T2093,S2093)</f>
        <v>30</v>
      </c>
    </row>
    <row r="2094" spans="1:22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 t="s">
        <v>8327</v>
      </c>
      <c r="P2094" t="s">
        <v>8331</v>
      </c>
      <c r="Q2094">
        <f t="shared" si="279"/>
        <v>125</v>
      </c>
      <c r="R2094">
        <f t="shared" si="280"/>
        <v>44.21</v>
      </c>
      <c r="S2094" s="15">
        <f t="shared" si="281"/>
        <v>41270.954351851848</v>
      </c>
      <c r="T2094" s="15">
        <f t="shared" si="282"/>
        <v>41300.954351851848</v>
      </c>
      <c r="U2094">
        <f t="shared" si="278"/>
        <v>2012</v>
      </c>
    </row>
    <row r="2095" spans="1:22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 t="s">
        <v>8327</v>
      </c>
      <c r="P2095" t="s">
        <v>8331</v>
      </c>
      <c r="Q2095">
        <f t="shared" si="279"/>
        <v>100</v>
      </c>
      <c r="R2095">
        <f t="shared" si="280"/>
        <v>46.95</v>
      </c>
      <c r="S2095" s="15">
        <f t="shared" si="281"/>
        <v>40788.297650462962</v>
      </c>
      <c r="T2095" s="15">
        <f t="shared" si="282"/>
        <v>40830.958333333336</v>
      </c>
      <c r="U2095">
        <f t="shared" si="278"/>
        <v>2011</v>
      </c>
    </row>
    <row r="2096" spans="1:22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 t="s">
        <v>8327</v>
      </c>
      <c r="P2096" t="s">
        <v>8331</v>
      </c>
      <c r="Q2096">
        <f t="shared" si="279"/>
        <v>100</v>
      </c>
      <c r="R2096">
        <f t="shared" si="280"/>
        <v>107.21</v>
      </c>
      <c r="S2096" s="15">
        <f t="shared" si="281"/>
        <v>41494.963587962964</v>
      </c>
      <c r="T2096" s="15">
        <f t="shared" si="282"/>
        <v>41523.165972222225</v>
      </c>
      <c r="U2096">
        <f t="shared" si="278"/>
        <v>2013</v>
      </c>
    </row>
    <row r="2097" spans="1:22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 t="s">
        <v>8327</v>
      </c>
      <c r="P2097" t="s">
        <v>8328</v>
      </c>
      <c r="Q2097">
        <f t="shared" si="279"/>
        <v>100</v>
      </c>
      <c r="R2097">
        <f t="shared" si="280"/>
        <v>39.49</v>
      </c>
      <c r="S2097" s="15">
        <f t="shared" si="281"/>
        <v>41026.083298611113</v>
      </c>
      <c r="T2097" s="15">
        <f t="shared" si="282"/>
        <v>41056.083298611113</v>
      </c>
      <c r="U2097">
        <f t="shared" si="278"/>
        <v>2012</v>
      </c>
    </row>
    <row r="2098" spans="1:22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 t="s">
        <v>8323</v>
      </c>
      <c r="P2098" t="s">
        <v>8326</v>
      </c>
      <c r="Q2098">
        <f t="shared" si="279"/>
        <v>100</v>
      </c>
      <c r="R2098">
        <f t="shared" si="280"/>
        <v>40.549999999999997</v>
      </c>
      <c r="S2098" s="15">
        <f t="shared" si="281"/>
        <v>42460.733530092592</v>
      </c>
      <c r="T2098" s="15">
        <f t="shared" si="282"/>
        <v>42490.733530092592</v>
      </c>
      <c r="U2098">
        <f t="shared" si="278"/>
        <v>2016</v>
      </c>
      <c r="V2098">
        <f>_xlfn.DAYS(T2098,S2098)</f>
        <v>30</v>
      </c>
    </row>
    <row r="2099" spans="1:22" ht="48" hidden="1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 t="s">
        <v>8323</v>
      </c>
      <c r="P2099" t="s">
        <v>8335</v>
      </c>
      <c r="Q2099">
        <f t="shared" si="279"/>
        <v>15</v>
      </c>
      <c r="R2099">
        <f t="shared" si="280"/>
        <v>150</v>
      </c>
      <c r="S2099" s="15">
        <f t="shared" si="281"/>
        <v>41793.17219907407</v>
      </c>
      <c r="T2099" s="15">
        <f t="shared" si="282"/>
        <v>41823.17219907407</v>
      </c>
      <c r="U2099">
        <f t="shared" si="278"/>
        <v>2014</v>
      </c>
    </row>
    <row r="2100" spans="1:22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 t="s">
        <v>8323</v>
      </c>
      <c r="P2100" t="s">
        <v>8324</v>
      </c>
      <c r="Q2100">
        <f t="shared" si="279"/>
        <v>100</v>
      </c>
      <c r="R2100">
        <f t="shared" si="280"/>
        <v>51.72</v>
      </c>
      <c r="S2100" s="15">
        <f t="shared" si="281"/>
        <v>42597.882488425923</v>
      </c>
      <c r="T2100" s="15">
        <f t="shared" si="282"/>
        <v>42657.882488425923</v>
      </c>
      <c r="U2100">
        <f t="shared" si="278"/>
        <v>2016</v>
      </c>
    </row>
    <row r="2101" spans="1:22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 t="s">
        <v>8323</v>
      </c>
      <c r="P2101" t="s">
        <v>8326</v>
      </c>
      <c r="Q2101">
        <f t="shared" si="279"/>
        <v>100</v>
      </c>
      <c r="R2101">
        <f t="shared" si="280"/>
        <v>51.72</v>
      </c>
      <c r="S2101" s="15">
        <f t="shared" si="281"/>
        <v>41792.645277777774</v>
      </c>
      <c r="T2101" s="15">
        <f t="shared" si="282"/>
        <v>41822.645277777774</v>
      </c>
      <c r="U2101">
        <f t="shared" si="278"/>
        <v>2014</v>
      </c>
      <c r="V2101">
        <f t="shared" ref="V2101:V2103" si="285">_xlfn.DAYS(T2101,S2101)</f>
        <v>30</v>
      </c>
    </row>
    <row r="2102" spans="1:22" ht="4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 t="s">
        <v>8323</v>
      </c>
      <c r="P2102" t="s">
        <v>8326</v>
      </c>
      <c r="Q2102">
        <f t="shared" si="279"/>
        <v>100</v>
      </c>
      <c r="R2102">
        <f t="shared" si="280"/>
        <v>51.72</v>
      </c>
      <c r="S2102" s="15">
        <f t="shared" si="281"/>
        <v>41848.866157407407</v>
      </c>
      <c r="T2102" s="15">
        <f t="shared" si="282"/>
        <v>41868.21597222222</v>
      </c>
      <c r="U2102">
        <f t="shared" si="278"/>
        <v>2014</v>
      </c>
      <c r="V2102">
        <f t="shared" si="285"/>
        <v>20</v>
      </c>
    </row>
    <row r="2103" spans="1:22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 t="s">
        <v>8323</v>
      </c>
      <c r="P2103" t="s">
        <v>8326</v>
      </c>
      <c r="Q2103">
        <f t="shared" si="279"/>
        <v>100</v>
      </c>
      <c r="R2103">
        <f t="shared" si="280"/>
        <v>33.33</v>
      </c>
      <c r="S2103" s="15">
        <f t="shared" si="281"/>
        <v>41836.471180555556</v>
      </c>
      <c r="T2103" s="15">
        <f t="shared" si="282"/>
        <v>41850.471180555556</v>
      </c>
      <c r="U2103">
        <f t="shared" si="278"/>
        <v>2014</v>
      </c>
      <c r="V2103">
        <f t="shared" si="285"/>
        <v>14</v>
      </c>
    </row>
    <row r="2104" spans="1:22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8323</v>
      </c>
      <c r="P2104" t="s">
        <v>8335</v>
      </c>
      <c r="Q2104">
        <f t="shared" si="279"/>
        <v>100</v>
      </c>
      <c r="R2104">
        <f t="shared" si="280"/>
        <v>55.56</v>
      </c>
      <c r="S2104" s="15">
        <f t="shared" si="281"/>
        <v>42499.842962962968</v>
      </c>
      <c r="T2104" s="15">
        <f t="shared" si="282"/>
        <v>42519.024999999994</v>
      </c>
      <c r="U2104">
        <f t="shared" si="278"/>
        <v>2016</v>
      </c>
    </row>
    <row r="2105" spans="1:22" ht="32" hidden="1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 t="s">
        <v>8327</v>
      </c>
      <c r="P2105" t="s">
        <v>8336</v>
      </c>
      <c r="Q2105">
        <f t="shared" si="279"/>
        <v>103</v>
      </c>
      <c r="R2105">
        <f t="shared" si="280"/>
        <v>31.91</v>
      </c>
      <c r="S2105" s="15">
        <f t="shared" si="281"/>
        <v>42545.125196759262</v>
      </c>
      <c r="T2105" s="15">
        <f t="shared" si="282"/>
        <v>42575.125196759262</v>
      </c>
      <c r="U2105">
        <f t="shared" si="278"/>
        <v>2016</v>
      </c>
    </row>
    <row r="2106" spans="1:22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 t="s">
        <v>8323</v>
      </c>
      <c r="P2106" t="s">
        <v>8326</v>
      </c>
      <c r="Q2106">
        <f t="shared" si="279"/>
        <v>125</v>
      </c>
      <c r="R2106">
        <f t="shared" si="280"/>
        <v>50</v>
      </c>
      <c r="S2106" s="15">
        <f t="shared" si="281"/>
        <v>42722.882361111115</v>
      </c>
      <c r="T2106" s="15">
        <f t="shared" si="282"/>
        <v>42752.882361111115</v>
      </c>
      <c r="U2106">
        <f t="shared" si="278"/>
        <v>2016</v>
      </c>
      <c r="V2106">
        <f>_xlfn.DAYS(T2106,S2106)</f>
        <v>30</v>
      </c>
    </row>
    <row r="2107" spans="1:22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 t="s">
        <v>8316</v>
      </c>
      <c r="P2107" t="s">
        <v>8334</v>
      </c>
      <c r="Q2107">
        <f t="shared" si="279"/>
        <v>3</v>
      </c>
      <c r="R2107">
        <f t="shared" si="280"/>
        <v>17.989999999999998</v>
      </c>
      <c r="S2107" s="15">
        <f t="shared" si="281"/>
        <v>41488.85423611111</v>
      </c>
      <c r="T2107" s="15">
        <f t="shared" si="282"/>
        <v>41533.85423611111</v>
      </c>
      <c r="U2107">
        <f t="shared" si="278"/>
        <v>2013</v>
      </c>
    </row>
    <row r="2108" spans="1:22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 t="s">
        <v>8308</v>
      </c>
      <c r="P2108" t="s">
        <v>8310</v>
      </c>
      <c r="Q2108">
        <f t="shared" si="279"/>
        <v>15</v>
      </c>
      <c r="R2108">
        <f t="shared" si="280"/>
        <v>47.94</v>
      </c>
      <c r="S2108" s="15">
        <f t="shared" si="281"/>
        <v>41928.904189814813</v>
      </c>
      <c r="T2108" s="15">
        <f t="shared" si="282"/>
        <v>41973.945856481485</v>
      </c>
      <c r="U2108">
        <f t="shared" si="278"/>
        <v>2014</v>
      </c>
    </row>
    <row r="2109" spans="1:22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 t="s">
        <v>8321</v>
      </c>
      <c r="P2109" t="s">
        <v>8343</v>
      </c>
      <c r="Q2109">
        <f t="shared" si="279"/>
        <v>198</v>
      </c>
      <c r="R2109">
        <f t="shared" si="280"/>
        <v>53.04</v>
      </c>
      <c r="S2109" s="15">
        <f t="shared" si="281"/>
        <v>41100.158877314818</v>
      </c>
      <c r="T2109" s="15">
        <f t="shared" si="282"/>
        <v>41104.126388888886</v>
      </c>
      <c r="U2109">
        <f t="shared" si="278"/>
        <v>2012</v>
      </c>
    </row>
    <row r="2110" spans="1:22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 t="s">
        <v>8308</v>
      </c>
      <c r="P2110" t="s">
        <v>8310</v>
      </c>
      <c r="Q2110">
        <f t="shared" si="279"/>
        <v>1</v>
      </c>
      <c r="R2110">
        <f t="shared" si="280"/>
        <v>61.29</v>
      </c>
      <c r="S2110" s="15">
        <f t="shared" si="281"/>
        <v>42012.768298611118</v>
      </c>
      <c r="T2110" s="15">
        <f t="shared" si="282"/>
        <v>42042.768298611118</v>
      </c>
      <c r="U2110">
        <f t="shared" si="278"/>
        <v>2015</v>
      </c>
    </row>
    <row r="2111" spans="1:22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 t="s">
        <v>8308</v>
      </c>
      <c r="P2111" t="s">
        <v>8315</v>
      </c>
      <c r="Q2111">
        <f t="shared" si="279"/>
        <v>137</v>
      </c>
      <c r="R2111">
        <f t="shared" si="280"/>
        <v>34.9</v>
      </c>
      <c r="S2111" s="15">
        <f t="shared" si="281"/>
        <v>42494.061793981484</v>
      </c>
      <c r="T2111" s="15">
        <f t="shared" si="282"/>
        <v>42519.061793981484</v>
      </c>
      <c r="U2111">
        <f t="shared" si="278"/>
        <v>2016</v>
      </c>
    </row>
    <row r="2112" spans="1:22" ht="32" hidden="1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 t="s">
        <v>8327</v>
      </c>
      <c r="P2112" t="s">
        <v>8354</v>
      </c>
      <c r="Q2112">
        <f t="shared" si="279"/>
        <v>29</v>
      </c>
      <c r="R2112">
        <f t="shared" si="280"/>
        <v>61.04</v>
      </c>
      <c r="S2112" s="15">
        <f t="shared" si="281"/>
        <v>40754.729259259257</v>
      </c>
      <c r="T2112" s="15">
        <f t="shared" si="282"/>
        <v>40814.729259259257</v>
      </c>
      <c r="U2112">
        <f t="shared" si="278"/>
        <v>2011</v>
      </c>
    </row>
    <row r="2113" spans="1:22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 t="s">
        <v>8321</v>
      </c>
      <c r="P2113" t="s">
        <v>8325</v>
      </c>
      <c r="Q2113">
        <f t="shared" si="279"/>
        <v>42</v>
      </c>
      <c r="R2113">
        <f t="shared" si="280"/>
        <v>77.11</v>
      </c>
      <c r="S2113" s="15">
        <f t="shared" si="281"/>
        <v>42259.542800925927</v>
      </c>
      <c r="T2113" s="15">
        <f t="shared" si="282"/>
        <v>42287.875</v>
      </c>
      <c r="U2113">
        <f t="shared" ref="U2113:U2168" si="286">YEAR(S2113)</f>
        <v>2015</v>
      </c>
    </row>
    <row r="2114" spans="1:22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 t="s">
        <v>8323</v>
      </c>
      <c r="P2114" t="s">
        <v>8326</v>
      </c>
      <c r="Q2114">
        <f t="shared" si="279"/>
        <v>49</v>
      </c>
      <c r="R2114">
        <f t="shared" si="280"/>
        <v>47.26</v>
      </c>
      <c r="S2114" s="15">
        <f t="shared" si="281"/>
        <v>42663.468078703707</v>
      </c>
      <c r="T2114" s="15">
        <f t="shared" si="282"/>
        <v>42688.509745370371</v>
      </c>
      <c r="U2114">
        <f t="shared" si="286"/>
        <v>2016</v>
      </c>
      <c r="V2114">
        <f>_xlfn.DAYS(T2114,S2114)</f>
        <v>25</v>
      </c>
    </row>
    <row r="2115" spans="1:22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 t="s">
        <v>8308</v>
      </c>
      <c r="P2115" t="s">
        <v>8342</v>
      </c>
      <c r="Q2115">
        <f t="shared" ref="Q2115:Q2178" si="287">ROUND(E2115/D2115*100,0)</f>
        <v>1</v>
      </c>
      <c r="R2115">
        <f t="shared" ref="R2115:R2178" si="288">IFERROR(ROUND(E2115/L2115,2),0)</f>
        <v>292.2</v>
      </c>
      <c r="S2115" s="15">
        <f t="shared" ref="S2115:S2178" si="289">(((J2115/60)/60)/24)+DATE(1970,1,1)</f>
        <v>42140.921064814815</v>
      </c>
      <c r="T2115" s="15">
        <f t="shared" ref="T2115:T2178" si="290">(((I2115/60)/60)/24)+DATE(1970,1,1)</f>
        <v>42170.921064814815</v>
      </c>
      <c r="U2115">
        <f t="shared" si="286"/>
        <v>2015</v>
      </c>
    </row>
    <row r="2116" spans="1:22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 t="s">
        <v>8323</v>
      </c>
      <c r="P2116" t="s">
        <v>8335</v>
      </c>
      <c r="Q2116">
        <f t="shared" si="287"/>
        <v>146</v>
      </c>
      <c r="R2116">
        <f t="shared" si="288"/>
        <v>38.42</v>
      </c>
      <c r="S2116" s="15">
        <f t="shared" si="289"/>
        <v>42493.857083333336</v>
      </c>
      <c r="T2116" s="15">
        <f t="shared" si="290"/>
        <v>42508</v>
      </c>
      <c r="U2116">
        <f t="shared" si="286"/>
        <v>2016</v>
      </c>
    </row>
    <row r="2117" spans="1:22" ht="48" hidden="1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 t="s">
        <v>8316</v>
      </c>
      <c r="P2117" t="s">
        <v>8344</v>
      </c>
      <c r="Q2117">
        <f t="shared" si="287"/>
        <v>8</v>
      </c>
      <c r="R2117">
        <f t="shared" si="288"/>
        <v>90.94</v>
      </c>
      <c r="S2117" s="15">
        <f t="shared" si="289"/>
        <v>42755.492754629624</v>
      </c>
      <c r="T2117" s="15">
        <f t="shared" si="290"/>
        <v>42802.3125</v>
      </c>
      <c r="U2117">
        <f t="shared" si="286"/>
        <v>2017</v>
      </c>
    </row>
    <row r="2118" spans="1:22" ht="48" hidden="1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 t="s">
        <v>8321</v>
      </c>
      <c r="P2118" t="s">
        <v>8322</v>
      </c>
      <c r="Q2118">
        <f t="shared" si="287"/>
        <v>146</v>
      </c>
      <c r="R2118">
        <f t="shared" si="288"/>
        <v>40.42</v>
      </c>
      <c r="S2118" s="15">
        <f t="shared" si="289"/>
        <v>40205.174849537041</v>
      </c>
      <c r="T2118" s="15">
        <f t="shared" si="290"/>
        <v>40291.160416666666</v>
      </c>
      <c r="U2118">
        <f t="shared" si="286"/>
        <v>2010</v>
      </c>
    </row>
    <row r="2119" spans="1:22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 t="s">
        <v>8327</v>
      </c>
      <c r="P2119" t="s">
        <v>8328</v>
      </c>
      <c r="Q2119">
        <f t="shared" si="287"/>
        <v>145</v>
      </c>
      <c r="R2119">
        <f t="shared" si="288"/>
        <v>68.81</v>
      </c>
      <c r="S2119" s="15">
        <f t="shared" si="289"/>
        <v>42366.192974537036</v>
      </c>
      <c r="T2119" s="15">
        <f t="shared" si="290"/>
        <v>42401.75</v>
      </c>
      <c r="U2119">
        <f t="shared" si="286"/>
        <v>2015</v>
      </c>
    </row>
    <row r="2120" spans="1:22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 t="s">
        <v>8316</v>
      </c>
      <c r="P2120" t="s">
        <v>8344</v>
      </c>
      <c r="Q2120">
        <f t="shared" si="287"/>
        <v>14</v>
      </c>
      <c r="R2120">
        <f t="shared" si="288"/>
        <v>110.62</v>
      </c>
      <c r="S2120" s="15">
        <f t="shared" si="289"/>
        <v>42706.115405092598</v>
      </c>
      <c r="T2120" s="15">
        <f t="shared" si="290"/>
        <v>42736.115405092598</v>
      </c>
      <c r="U2120">
        <f t="shared" si="286"/>
        <v>2016</v>
      </c>
    </row>
    <row r="2121" spans="1:22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 t="s">
        <v>8323</v>
      </c>
      <c r="P2121" t="s">
        <v>8326</v>
      </c>
      <c r="Q2121">
        <f t="shared" si="287"/>
        <v>120</v>
      </c>
      <c r="R2121">
        <f t="shared" si="288"/>
        <v>31.93</v>
      </c>
      <c r="S2121" s="15">
        <f t="shared" si="289"/>
        <v>41780.412604166668</v>
      </c>
      <c r="T2121" s="15">
        <f t="shared" si="290"/>
        <v>41810.412604166668</v>
      </c>
      <c r="U2121">
        <f t="shared" si="286"/>
        <v>2014</v>
      </c>
      <c r="V2121">
        <f>_xlfn.DAYS(T2121,S2121)</f>
        <v>30</v>
      </c>
    </row>
    <row r="2122" spans="1:22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 t="s">
        <v>8327</v>
      </c>
      <c r="P2122" t="s">
        <v>8331</v>
      </c>
      <c r="Q2122">
        <f t="shared" si="287"/>
        <v>180</v>
      </c>
      <c r="R2122">
        <f t="shared" si="288"/>
        <v>43.52</v>
      </c>
      <c r="S2122" s="15">
        <f t="shared" si="289"/>
        <v>42055.972824074073</v>
      </c>
      <c r="T2122" s="15">
        <f t="shared" si="290"/>
        <v>42085.931157407409</v>
      </c>
      <c r="U2122">
        <f t="shared" si="286"/>
        <v>2015</v>
      </c>
    </row>
    <row r="2123" spans="1:22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 t="s">
        <v>8308</v>
      </c>
      <c r="P2123" t="s">
        <v>8315</v>
      </c>
      <c r="Q2123">
        <f t="shared" si="287"/>
        <v>956</v>
      </c>
      <c r="R2123">
        <f t="shared" si="288"/>
        <v>27.58</v>
      </c>
      <c r="S2123" s="15">
        <f t="shared" si="289"/>
        <v>42658.810277777782</v>
      </c>
      <c r="T2123" s="15">
        <f t="shared" si="290"/>
        <v>42683.851944444439</v>
      </c>
      <c r="U2123">
        <f t="shared" si="286"/>
        <v>2016</v>
      </c>
    </row>
    <row r="2124" spans="1:22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 t="s">
        <v>8316</v>
      </c>
      <c r="P2124" t="s">
        <v>8334</v>
      </c>
      <c r="Q2124">
        <f t="shared" si="287"/>
        <v>0</v>
      </c>
      <c r="R2124">
        <f t="shared" si="288"/>
        <v>71.55</v>
      </c>
      <c r="S2124" s="15">
        <f t="shared" si="289"/>
        <v>41692.135729166665</v>
      </c>
      <c r="T2124" s="15">
        <f t="shared" si="290"/>
        <v>41722.0940625</v>
      </c>
      <c r="U2124">
        <f t="shared" si="286"/>
        <v>2014</v>
      </c>
    </row>
    <row r="2125" spans="1:22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 t="s">
        <v>8321</v>
      </c>
      <c r="P2125" t="s">
        <v>8322</v>
      </c>
      <c r="Q2125">
        <f t="shared" si="287"/>
        <v>102</v>
      </c>
      <c r="R2125">
        <f t="shared" si="288"/>
        <v>68.099999999999994</v>
      </c>
      <c r="S2125" s="15">
        <f t="shared" si="289"/>
        <v>41904.851875</v>
      </c>
      <c r="T2125" s="15">
        <f t="shared" si="290"/>
        <v>41929.5</v>
      </c>
      <c r="U2125">
        <f t="shared" si="286"/>
        <v>2014</v>
      </c>
    </row>
    <row r="2126" spans="1:22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 t="s">
        <v>8313</v>
      </c>
      <c r="P2126" t="s">
        <v>8353</v>
      </c>
      <c r="Q2126">
        <f t="shared" si="287"/>
        <v>4</v>
      </c>
      <c r="R2126">
        <f t="shared" si="288"/>
        <v>88.69</v>
      </c>
      <c r="S2126" s="15">
        <f t="shared" si="289"/>
        <v>42593.011782407411</v>
      </c>
      <c r="T2126" s="15">
        <f t="shared" si="290"/>
        <v>42615.291666666672</v>
      </c>
      <c r="U2126">
        <f t="shared" si="286"/>
        <v>2016</v>
      </c>
    </row>
    <row r="2127" spans="1:22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 t="s">
        <v>8313</v>
      </c>
      <c r="P2127" t="s">
        <v>8314</v>
      </c>
      <c r="Q2127">
        <f t="shared" si="287"/>
        <v>26</v>
      </c>
      <c r="R2127">
        <f t="shared" si="288"/>
        <v>59.04</v>
      </c>
      <c r="S2127" s="15">
        <f t="shared" si="289"/>
        <v>42597.617418981477</v>
      </c>
      <c r="T2127" s="15">
        <f t="shared" si="290"/>
        <v>42628.617418981477</v>
      </c>
      <c r="U2127">
        <f t="shared" si="286"/>
        <v>2016</v>
      </c>
    </row>
    <row r="2128" spans="1:22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 t="s">
        <v>8308</v>
      </c>
      <c r="P2128" t="s">
        <v>8342</v>
      </c>
      <c r="Q2128">
        <f t="shared" si="287"/>
        <v>37</v>
      </c>
      <c r="R2128">
        <f t="shared" si="288"/>
        <v>64.36</v>
      </c>
      <c r="S2128" s="15">
        <f t="shared" si="289"/>
        <v>41901.684861111113</v>
      </c>
      <c r="T2128" s="15">
        <f t="shared" si="290"/>
        <v>41931.684861111113</v>
      </c>
      <c r="U2128">
        <f t="shared" si="286"/>
        <v>2014</v>
      </c>
    </row>
    <row r="2129" spans="1:22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 t="s">
        <v>8327</v>
      </c>
      <c r="P2129" t="s">
        <v>8341</v>
      </c>
      <c r="Q2129">
        <f t="shared" si="287"/>
        <v>156</v>
      </c>
      <c r="R2129">
        <f t="shared" si="288"/>
        <v>54.15</v>
      </c>
      <c r="S2129" s="15">
        <f t="shared" si="289"/>
        <v>41930.975601851853</v>
      </c>
      <c r="T2129" s="15">
        <f t="shared" si="290"/>
        <v>41961.017268518524</v>
      </c>
      <c r="U2129">
        <f t="shared" si="286"/>
        <v>2014</v>
      </c>
    </row>
    <row r="2130" spans="1:22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 t="s">
        <v>8327</v>
      </c>
      <c r="P2130" t="s">
        <v>8330</v>
      </c>
      <c r="Q2130">
        <f t="shared" si="287"/>
        <v>12</v>
      </c>
      <c r="R2130">
        <f t="shared" si="288"/>
        <v>61.09</v>
      </c>
      <c r="S2130" s="15">
        <f t="shared" si="289"/>
        <v>42801.031412037039</v>
      </c>
      <c r="T2130" s="15">
        <f t="shared" si="290"/>
        <v>42835.041666666672</v>
      </c>
      <c r="U2130">
        <f t="shared" si="286"/>
        <v>2017</v>
      </c>
    </row>
    <row r="2131" spans="1:22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 t="s">
        <v>8311</v>
      </c>
      <c r="P2131" t="s">
        <v>8356</v>
      </c>
      <c r="Q2131">
        <f t="shared" si="287"/>
        <v>26</v>
      </c>
      <c r="R2131">
        <f t="shared" si="288"/>
        <v>93.67</v>
      </c>
      <c r="S2131" s="15">
        <f t="shared" si="289"/>
        <v>41846.978078703702</v>
      </c>
      <c r="T2131" s="15">
        <f t="shared" si="290"/>
        <v>41876.978078703702</v>
      </c>
      <c r="U2131">
        <f t="shared" si="286"/>
        <v>2014</v>
      </c>
    </row>
    <row r="2132" spans="1:22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 t="s">
        <v>8308</v>
      </c>
      <c r="P2132" t="s">
        <v>8310</v>
      </c>
      <c r="Q2132">
        <f t="shared" si="287"/>
        <v>28</v>
      </c>
      <c r="R2132">
        <f t="shared" si="288"/>
        <v>58.42</v>
      </c>
      <c r="S2132" s="15">
        <f t="shared" si="289"/>
        <v>42356.750706018516</v>
      </c>
      <c r="T2132" s="15">
        <f t="shared" si="290"/>
        <v>42386.750706018516</v>
      </c>
      <c r="U2132">
        <f t="shared" si="286"/>
        <v>2015</v>
      </c>
    </row>
    <row r="2133" spans="1:22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 t="s">
        <v>8323</v>
      </c>
      <c r="P2133" t="s">
        <v>8326</v>
      </c>
      <c r="Q2133">
        <f t="shared" si="287"/>
        <v>117</v>
      </c>
      <c r="R2133">
        <f t="shared" si="288"/>
        <v>70</v>
      </c>
      <c r="S2133" s="15">
        <f t="shared" si="289"/>
        <v>41963.872361111105</v>
      </c>
      <c r="T2133" s="15">
        <f t="shared" si="290"/>
        <v>41974.797916666663</v>
      </c>
      <c r="U2133">
        <f t="shared" si="286"/>
        <v>2014</v>
      </c>
      <c r="V2133">
        <f>_xlfn.DAYS(T2133,S2133)</f>
        <v>11</v>
      </c>
    </row>
    <row r="2134" spans="1:22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 t="s">
        <v>8308</v>
      </c>
      <c r="P2134" t="s">
        <v>8318</v>
      </c>
      <c r="Q2134">
        <f t="shared" si="287"/>
        <v>47</v>
      </c>
      <c r="R2134">
        <f t="shared" si="288"/>
        <v>34.1</v>
      </c>
      <c r="S2134" s="15">
        <f t="shared" si="289"/>
        <v>42702.770729166667</v>
      </c>
      <c r="T2134" s="15">
        <f t="shared" si="290"/>
        <v>42762.770729166667</v>
      </c>
      <c r="U2134">
        <f t="shared" si="286"/>
        <v>2016</v>
      </c>
    </row>
    <row r="2135" spans="1:22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 t="s">
        <v>8327</v>
      </c>
      <c r="P2135" t="s">
        <v>8330</v>
      </c>
      <c r="Q2135">
        <f t="shared" si="287"/>
        <v>43</v>
      </c>
      <c r="R2135">
        <f t="shared" si="288"/>
        <v>34.020000000000003</v>
      </c>
      <c r="S2135" s="15">
        <f t="shared" si="289"/>
        <v>42460.98192129629</v>
      </c>
      <c r="T2135" s="15">
        <f t="shared" si="290"/>
        <v>42481.166666666672</v>
      </c>
      <c r="U2135">
        <f t="shared" si="286"/>
        <v>2016</v>
      </c>
    </row>
    <row r="2136" spans="1:22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 t="s">
        <v>8323</v>
      </c>
      <c r="P2136" t="s">
        <v>8326</v>
      </c>
      <c r="Q2136">
        <f t="shared" si="287"/>
        <v>100</v>
      </c>
      <c r="R2136">
        <f t="shared" si="288"/>
        <v>41.03</v>
      </c>
      <c r="S2136" s="15">
        <f t="shared" si="289"/>
        <v>42234.789884259255</v>
      </c>
      <c r="T2136" s="15">
        <f t="shared" si="290"/>
        <v>42262.420833333337</v>
      </c>
      <c r="U2136">
        <f t="shared" si="286"/>
        <v>2015</v>
      </c>
      <c r="V2136">
        <f>_xlfn.DAYS(T2136,S2136)</f>
        <v>28</v>
      </c>
    </row>
    <row r="2137" spans="1:22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 t="s">
        <v>8327</v>
      </c>
      <c r="P2137" t="s">
        <v>8331</v>
      </c>
      <c r="Q2137">
        <f t="shared" si="287"/>
        <v>107</v>
      </c>
      <c r="R2137">
        <f t="shared" si="288"/>
        <v>36.61</v>
      </c>
      <c r="S2137" s="15">
        <f t="shared" si="289"/>
        <v>41073.050717592596</v>
      </c>
      <c r="T2137" s="15">
        <f t="shared" si="290"/>
        <v>41085.683333333334</v>
      </c>
      <c r="U2137">
        <f t="shared" si="286"/>
        <v>2012</v>
      </c>
    </row>
    <row r="2138" spans="1:22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 t="s">
        <v>8327</v>
      </c>
      <c r="P2138" t="s">
        <v>8331</v>
      </c>
      <c r="Q2138">
        <f t="shared" si="287"/>
        <v>185</v>
      </c>
      <c r="R2138">
        <f t="shared" si="288"/>
        <v>115.83</v>
      </c>
      <c r="S2138" s="15">
        <f t="shared" si="289"/>
        <v>42323.17460648148</v>
      </c>
      <c r="T2138" s="15">
        <f t="shared" si="290"/>
        <v>42383.17460648148</v>
      </c>
      <c r="U2138">
        <f t="shared" si="286"/>
        <v>2015</v>
      </c>
    </row>
    <row r="2139" spans="1:22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 t="s">
        <v>8308</v>
      </c>
      <c r="P2139" t="s">
        <v>8310</v>
      </c>
      <c r="Q2139">
        <f t="shared" si="287"/>
        <v>5</v>
      </c>
      <c r="R2139">
        <f t="shared" si="288"/>
        <v>115.75</v>
      </c>
      <c r="S2139" s="15">
        <f t="shared" si="289"/>
        <v>42273.090740740736</v>
      </c>
      <c r="T2139" s="15">
        <f t="shared" si="290"/>
        <v>42313.132407407407</v>
      </c>
      <c r="U2139">
        <f t="shared" si="286"/>
        <v>2015</v>
      </c>
    </row>
    <row r="2140" spans="1:22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 t="s">
        <v>8321</v>
      </c>
      <c r="P2140" t="s">
        <v>8337</v>
      </c>
      <c r="Q2140">
        <f t="shared" si="287"/>
        <v>6</v>
      </c>
      <c r="R2140">
        <f t="shared" si="288"/>
        <v>106.69</v>
      </c>
      <c r="S2140" s="15">
        <f t="shared" si="289"/>
        <v>42135.589548611111</v>
      </c>
      <c r="T2140" s="15">
        <f t="shared" si="290"/>
        <v>42166.083333333328</v>
      </c>
      <c r="U2140">
        <f t="shared" si="286"/>
        <v>2015</v>
      </c>
    </row>
    <row r="2141" spans="1:22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 t="s">
        <v>8323</v>
      </c>
      <c r="P2141" t="s">
        <v>8326</v>
      </c>
      <c r="Q2141">
        <f t="shared" si="287"/>
        <v>12</v>
      </c>
      <c r="R2141">
        <f t="shared" si="288"/>
        <v>81.41</v>
      </c>
      <c r="S2141" s="15">
        <f t="shared" si="289"/>
        <v>42075.979988425926</v>
      </c>
      <c r="T2141" s="15">
        <f t="shared" si="290"/>
        <v>42103.979988425926</v>
      </c>
      <c r="U2141">
        <f t="shared" si="286"/>
        <v>2015</v>
      </c>
      <c r="V2141">
        <f t="shared" ref="V2141:V2142" si="291">_xlfn.DAYS(T2141,S2141)</f>
        <v>28</v>
      </c>
    </row>
    <row r="2142" spans="1:22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 t="s">
        <v>8323</v>
      </c>
      <c r="P2142" t="s">
        <v>8326</v>
      </c>
      <c r="Q2142">
        <f t="shared" si="287"/>
        <v>138</v>
      </c>
      <c r="R2142">
        <f t="shared" si="288"/>
        <v>81.290000000000006</v>
      </c>
      <c r="S2142" s="15">
        <f t="shared" si="289"/>
        <v>42136.675196759257</v>
      </c>
      <c r="T2142" s="15">
        <f t="shared" si="290"/>
        <v>42166.675196759257</v>
      </c>
      <c r="U2142">
        <f t="shared" si="286"/>
        <v>2015</v>
      </c>
      <c r="V2142">
        <f t="shared" si="291"/>
        <v>30</v>
      </c>
    </row>
    <row r="2143" spans="1:22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 t="s">
        <v>8327</v>
      </c>
      <c r="P2143" t="s">
        <v>8350</v>
      </c>
      <c r="Q2143">
        <f t="shared" si="287"/>
        <v>15</v>
      </c>
      <c r="R2143">
        <f t="shared" si="288"/>
        <v>46.03</v>
      </c>
      <c r="S2143" s="15">
        <f t="shared" si="289"/>
        <v>41310.969270833331</v>
      </c>
      <c r="T2143" s="15">
        <f t="shared" si="290"/>
        <v>41355.927604166667</v>
      </c>
      <c r="U2143">
        <f t="shared" si="286"/>
        <v>2013</v>
      </c>
    </row>
    <row r="2144" spans="1:22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 t="s">
        <v>8327</v>
      </c>
      <c r="P2144" t="s">
        <v>8338</v>
      </c>
      <c r="Q2144">
        <f t="shared" si="287"/>
        <v>137</v>
      </c>
      <c r="R2144">
        <f t="shared" si="288"/>
        <v>40.42</v>
      </c>
      <c r="S2144" s="15">
        <f t="shared" si="289"/>
        <v>40802.733101851853</v>
      </c>
      <c r="T2144" s="15">
        <f t="shared" si="290"/>
        <v>40832.918749999997</v>
      </c>
      <c r="U2144">
        <f t="shared" si="286"/>
        <v>2011</v>
      </c>
    </row>
    <row r="2145" spans="1:22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 t="s">
        <v>8323</v>
      </c>
      <c r="P2145" t="s">
        <v>8324</v>
      </c>
      <c r="Q2145">
        <f t="shared" si="287"/>
        <v>458</v>
      </c>
      <c r="R2145">
        <f t="shared" si="288"/>
        <v>23.28</v>
      </c>
      <c r="S2145" s="15">
        <f t="shared" si="289"/>
        <v>41885.478842592594</v>
      </c>
      <c r="T2145" s="15">
        <f t="shared" si="290"/>
        <v>41915.478842592594</v>
      </c>
      <c r="U2145">
        <f t="shared" si="286"/>
        <v>2014</v>
      </c>
    </row>
    <row r="2146" spans="1:22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 t="s">
        <v>8327</v>
      </c>
      <c r="P2146" t="s">
        <v>8331</v>
      </c>
      <c r="Q2146">
        <f t="shared" si="287"/>
        <v>114</v>
      </c>
      <c r="R2146">
        <f t="shared" si="288"/>
        <v>80.59</v>
      </c>
      <c r="S2146" s="15">
        <f t="shared" si="289"/>
        <v>41549.627615740741</v>
      </c>
      <c r="T2146" s="15">
        <f t="shared" si="290"/>
        <v>41579.627615740741</v>
      </c>
      <c r="U2146">
        <f t="shared" si="286"/>
        <v>2013</v>
      </c>
    </row>
    <row r="2147" spans="1:22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 t="s">
        <v>8321</v>
      </c>
      <c r="P2147" t="s">
        <v>8343</v>
      </c>
      <c r="Q2147">
        <f t="shared" si="287"/>
        <v>105</v>
      </c>
      <c r="R2147">
        <f t="shared" si="288"/>
        <v>27.9</v>
      </c>
      <c r="S2147" s="15">
        <f t="shared" si="289"/>
        <v>41682.805902777778</v>
      </c>
      <c r="T2147" s="15">
        <f t="shared" si="290"/>
        <v>41705.805902777778</v>
      </c>
      <c r="U2147">
        <f t="shared" si="286"/>
        <v>2014</v>
      </c>
    </row>
    <row r="2148" spans="1:22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 t="s">
        <v>8308</v>
      </c>
      <c r="P2148" t="s">
        <v>8342</v>
      </c>
      <c r="Q2148">
        <f t="shared" si="287"/>
        <v>1</v>
      </c>
      <c r="R2148">
        <f t="shared" si="288"/>
        <v>68.3</v>
      </c>
      <c r="S2148" s="15">
        <f t="shared" si="289"/>
        <v>42676.942164351851</v>
      </c>
      <c r="T2148" s="15">
        <f t="shared" si="290"/>
        <v>42706.983831018515</v>
      </c>
      <c r="U2148">
        <f t="shared" si="286"/>
        <v>2016</v>
      </c>
    </row>
    <row r="2149" spans="1:22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 t="s">
        <v>8327</v>
      </c>
      <c r="P2149" t="s">
        <v>8329</v>
      </c>
      <c r="Q2149">
        <f t="shared" si="287"/>
        <v>103</v>
      </c>
      <c r="R2149">
        <f t="shared" si="288"/>
        <v>50.59</v>
      </c>
      <c r="S2149" s="15">
        <f t="shared" si="289"/>
        <v>42688.732407407413</v>
      </c>
      <c r="T2149" s="15">
        <f t="shared" si="290"/>
        <v>42716.732407407413</v>
      </c>
      <c r="U2149">
        <f t="shared" si="286"/>
        <v>2016</v>
      </c>
    </row>
    <row r="2150" spans="1:22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 t="s">
        <v>8323</v>
      </c>
      <c r="P2150" t="s">
        <v>8326</v>
      </c>
      <c r="Q2150">
        <f t="shared" si="287"/>
        <v>171</v>
      </c>
      <c r="R2150">
        <f t="shared" si="288"/>
        <v>68.25</v>
      </c>
      <c r="S2150" s="15">
        <f t="shared" si="289"/>
        <v>42532.052523148144</v>
      </c>
      <c r="T2150" s="15">
        <f t="shared" si="290"/>
        <v>42560.166666666672</v>
      </c>
      <c r="U2150">
        <f t="shared" si="286"/>
        <v>2016</v>
      </c>
      <c r="V2150">
        <f>_xlfn.DAYS(T2150,S2150)</f>
        <v>28</v>
      </c>
    </row>
    <row r="2151" spans="1:22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 t="s">
        <v>8327</v>
      </c>
      <c r="P2151" t="s">
        <v>8328</v>
      </c>
      <c r="Q2151">
        <f t="shared" si="287"/>
        <v>114</v>
      </c>
      <c r="R2151">
        <f t="shared" si="288"/>
        <v>29.02</v>
      </c>
      <c r="S2151" s="15">
        <f t="shared" si="289"/>
        <v>40557.429733796293</v>
      </c>
      <c r="T2151" s="15">
        <f t="shared" si="290"/>
        <v>40582.429733796293</v>
      </c>
      <c r="U2151">
        <f t="shared" si="286"/>
        <v>2011</v>
      </c>
    </row>
    <row r="2152" spans="1:22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 t="s">
        <v>8323</v>
      </c>
      <c r="P2152" t="s">
        <v>8326</v>
      </c>
      <c r="Q2152">
        <f t="shared" si="287"/>
        <v>27</v>
      </c>
      <c r="R2152">
        <f t="shared" si="288"/>
        <v>68.099999999999994</v>
      </c>
      <c r="S2152" s="15">
        <f t="shared" si="289"/>
        <v>42278.629710648151</v>
      </c>
      <c r="T2152" s="15">
        <f t="shared" si="290"/>
        <v>42306.629710648151</v>
      </c>
      <c r="U2152">
        <f t="shared" si="286"/>
        <v>2015</v>
      </c>
      <c r="V2152">
        <f>_xlfn.DAYS(T2152,S2152)</f>
        <v>28</v>
      </c>
    </row>
    <row r="2153" spans="1:22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 t="s">
        <v>8327</v>
      </c>
      <c r="P2153" t="s">
        <v>8341</v>
      </c>
      <c r="Q2153">
        <f t="shared" si="287"/>
        <v>109</v>
      </c>
      <c r="R2153">
        <f t="shared" si="288"/>
        <v>75.61</v>
      </c>
      <c r="S2153" s="15">
        <f t="shared" si="289"/>
        <v>42093.860023148154</v>
      </c>
      <c r="T2153" s="15">
        <f t="shared" si="290"/>
        <v>42125.582638888889</v>
      </c>
      <c r="U2153">
        <f t="shared" si="286"/>
        <v>2015</v>
      </c>
    </row>
    <row r="2154" spans="1:22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 t="s">
        <v>8327</v>
      </c>
      <c r="P2154" t="s">
        <v>8328</v>
      </c>
      <c r="Q2154">
        <f t="shared" si="287"/>
        <v>136</v>
      </c>
      <c r="R2154">
        <f t="shared" si="288"/>
        <v>35.79</v>
      </c>
      <c r="S2154" s="15">
        <f t="shared" si="289"/>
        <v>40638.868611111109</v>
      </c>
      <c r="T2154" s="15">
        <f t="shared" si="290"/>
        <v>40668.868611111109</v>
      </c>
      <c r="U2154">
        <f t="shared" si="286"/>
        <v>2011</v>
      </c>
    </row>
    <row r="2155" spans="1:22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 t="s">
        <v>8323</v>
      </c>
      <c r="P2155" t="s">
        <v>8326</v>
      </c>
      <c r="Q2155">
        <f t="shared" si="287"/>
        <v>170</v>
      </c>
      <c r="R2155">
        <f t="shared" si="288"/>
        <v>64.760000000000005</v>
      </c>
      <c r="S2155" s="15">
        <f t="shared" si="289"/>
        <v>42019.959837962961</v>
      </c>
      <c r="T2155" s="15">
        <f t="shared" si="290"/>
        <v>42034.959837962961</v>
      </c>
      <c r="U2155">
        <f t="shared" si="286"/>
        <v>2015</v>
      </c>
      <c r="V2155">
        <f>_xlfn.DAYS(T2155,S2155)</f>
        <v>15</v>
      </c>
    </row>
    <row r="2156" spans="1:22" ht="48" hidden="1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 t="s">
        <v>8327</v>
      </c>
      <c r="P2156" t="s">
        <v>8350</v>
      </c>
      <c r="Q2156">
        <f t="shared" si="287"/>
        <v>68</v>
      </c>
      <c r="R2156">
        <f t="shared" si="288"/>
        <v>46.59</v>
      </c>
      <c r="S2156" s="15">
        <f t="shared" si="289"/>
        <v>41597.788888888892</v>
      </c>
      <c r="T2156" s="15">
        <f t="shared" si="290"/>
        <v>41627.788888888892</v>
      </c>
      <c r="U2156">
        <f t="shared" si="286"/>
        <v>2013</v>
      </c>
    </row>
    <row r="2157" spans="1:22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 t="s">
        <v>8327</v>
      </c>
      <c r="P2157" t="s">
        <v>8328</v>
      </c>
      <c r="Q2157">
        <f t="shared" si="287"/>
        <v>135</v>
      </c>
      <c r="R2157">
        <f t="shared" si="288"/>
        <v>51.96</v>
      </c>
      <c r="S2157" s="15">
        <f t="shared" si="289"/>
        <v>41205.198321759257</v>
      </c>
      <c r="T2157" s="15">
        <f t="shared" si="290"/>
        <v>41240.5</v>
      </c>
      <c r="U2157">
        <f t="shared" si="286"/>
        <v>2012</v>
      </c>
    </row>
    <row r="2158" spans="1:22" ht="96" hidden="1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 t="s">
        <v>8321</v>
      </c>
      <c r="P2158" t="s">
        <v>8343</v>
      </c>
      <c r="Q2158">
        <f t="shared" si="287"/>
        <v>2702</v>
      </c>
      <c r="R2158">
        <f t="shared" si="288"/>
        <v>38.6</v>
      </c>
      <c r="S2158" s="15">
        <f t="shared" si="289"/>
        <v>42604.730567129634</v>
      </c>
      <c r="T2158" s="15">
        <f t="shared" si="290"/>
        <v>42614.730567129634</v>
      </c>
      <c r="U2158">
        <f t="shared" si="286"/>
        <v>2016</v>
      </c>
    </row>
    <row r="2159" spans="1:22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 t="s">
        <v>8327</v>
      </c>
      <c r="P2159" t="s">
        <v>8328</v>
      </c>
      <c r="Q2159">
        <f t="shared" si="287"/>
        <v>135</v>
      </c>
      <c r="R2159">
        <f t="shared" si="288"/>
        <v>79.180000000000007</v>
      </c>
      <c r="S2159" s="15">
        <f t="shared" si="289"/>
        <v>40718.839537037034</v>
      </c>
      <c r="T2159" s="15">
        <f t="shared" si="290"/>
        <v>40748.839537037034</v>
      </c>
      <c r="U2159">
        <f t="shared" si="286"/>
        <v>2011</v>
      </c>
    </row>
    <row r="2160" spans="1:22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 t="s">
        <v>8319</v>
      </c>
      <c r="P2160" t="s">
        <v>8345</v>
      </c>
      <c r="Q2160">
        <f t="shared" si="287"/>
        <v>41</v>
      </c>
      <c r="R2160">
        <f t="shared" si="288"/>
        <v>84.06</v>
      </c>
      <c r="S2160" s="15">
        <f t="shared" si="289"/>
        <v>41983.110995370371</v>
      </c>
      <c r="T2160" s="15">
        <f t="shared" si="290"/>
        <v>42023.110995370371</v>
      </c>
      <c r="U2160">
        <f t="shared" si="286"/>
        <v>2014</v>
      </c>
    </row>
    <row r="2161" spans="1:22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 t="s">
        <v>8327</v>
      </c>
      <c r="P2161" t="s">
        <v>8336</v>
      </c>
      <c r="Q2161">
        <f t="shared" si="287"/>
        <v>122</v>
      </c>
      <c r="R2161">
        <f t="shared" si="288"/>
        <v>28.55</v>
      </c>
      <c r="S2161" s="15">
        <f t="shared" si="289"/>
        <v>41694.391840277778</v>
      </c>
      <c r="T2161" s="15">
        <f t="shared" si="290"/>
        <v>41708.583333333336</v>
      </c>
      <c r="U2161">
        <f t="shared" si="286"/>
        <v>2014</v>
      </c>
    </row>
    <row r="2162" spans="1:22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 t="s">
        <v>8311</v>
      </c>
      <c r="P2162" t="s">
        <v>8333</v>
      </c>
      <c r="Q2162">
        <f t="shared" si="287"/>
        <v>134</v>
      </c>
      <c r="R2162">
        <f t="shared" si="288"/>
        <v>31.81</v>
      </c>
      <c r="S2162" s="15">
        <f t="shared" si="289"/>
        <v>41309.11791666667</v>
      </c>
      <c r="T2162" s="15">
        <f t="shared" si="290"/>
        <v>41344</v>
      </c>
      <c r="U2162">
        <f t="shared" si="286"/>
        <v>2013</v>
      </c>
    </row>
    <row r="2163" spans="1:22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 t="s">
        <v>8323</v>
      </c>
      <c r="P2163" t="s">
        <v>8326</v>
      </c>
      <c r="Q2163">
        <f t="shared" si="287"/>
        <v>9</v>
      </c>
      <c r="R2163">
        <f t="shared" si="288"/>
        <v>222.5</v>
      </c>
      <c r="S2163" s="15">
        <f t="shared" si="289"/>
        <v>42695.7105787037</v>
      </c>
      <c r="T2163" s="15">
        <f t="shared" si="290"/>
        <v>42725.7105787037</v>
      </c>
      <c r="U2163">
        <f t="shared" si="286"/>
        <v>2016</v>
      </c>
      <c r="V2163">
        <f>_xlfn.DAYS(T2163,S2163)</f>
        <v>30</v>
      </c>
    </row>
    <row r="2164" spans="1:22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 t="s">
        <v>8308</v>
      </c>
      <c r="P2164" t="s">
        <v>8315</v>
      </c>
      <c r="Q2164">
        <f t="shared" si="287"/>
        <v>3</v>
      </c>
      <c r="R2164">
        <f t="shared" si="288"/>
        <v>133.30000000000001</v>
      </c>
      <c r="S2164" s="15">
        <f t="shared" si="289"/>
        <v>42082.069560185191</v>
      </c>
      <c r="T2164" s="15">
        <f t="shared" si="290"/>
        <v>42112.069560185191</v>
      </c>
      <c r="U2164">
        <f t="shared" si="286"/>
        <v>2015</v>
      </c>
    </row>
    <row r="2165" spans="1:22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 t="s">
        <v>8308</v>
      </c>
      <c r="P2165" t="s">
        <v>8310</v>
      </c>
      <c r="Q2165">
        <f t="shared" si="287"/>
        <v>9</v>
      </c>
      <c r="R2165">
        <f t="shared" si="288"/>
        <v>30.27</v>
      </c>
      <c r="S2165" s="15">
        <f t="shared" si="289"/>
        <v>42451.698449074072</v>
      </c>
      <c r="T2165" s="15">
        <f t="shared" si="290"/>
        <v>42486.288194444445</v>
      </c>
      <c r="U2165">
        <f t="shared" si="286"/>
        <v>2016</v>
      </c>
    </row>
    <row r="2166" spans="1:22" ht="32" hidden="1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 t="s">
        <v>8313</v>
      </c>
      <c r="P2166" t="s">
        <v>8314</v>
      </c>
      <c r="Q2166">
        <f t="shared" si="287"/>
        <v>111</v>
      </c>
      <c r="R2166">
        <f t="shared" si="288"/>
        <v>25.58</v>
      </c>
      <c r="S2166" s="15">
        <f t="shared" si="289"/>
        <v>42120.628136574072</v>
      </c>
      <c r="T2166" s="15">
        <f t="shared" si="290"/>
        <v>42165.628136574072</v>
      </c>
      <c r="U2166">
        <f t="shared" si="286"/>
        <v>2015</v>
      </c>
    </row>
    <row r="2167" spans="1:22" ht="16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 t="s">
        <v>8323</v>
      </c>
      <c r="P2167" t="s">
        <v>8326</v>
      </c>
      <c r="Q2167">
        <f t="shared" si="287"/>
        <v>116</v>
      </c>
      <c r="R2167">
        <f t="shared" si="288"/>
        <v>44.33</v>
      </c>
      <c r="S2167" s="15">
        <f t="shared" si="289"/>
        <v>42155.920219907406</v>
      </c>
      <c r="T2167" s="15">
        <f t="shared" si="290"/>
        <v>42176.888888888891</v>
      </c>
      <c r="U2167">
        <f t="shared" si="286"/>
        <v>2015</v>
      </c>
      <c r="V2167">
        <f t="shared" ref="V2167:V2168" si="292">_xlfn.DAYS(T2167,S2167)</f>
        <v>21</v>
      </c>
    </row>
    <row r="2168" spans="1:22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 t="s">
        <v>8323</v>
      </c>
      <c r="P2168" t="s">
        <v>8326</v>
      </c>
      <c r="Q2168">
        <f t="shared" si="287"/>
        <v>133</v>
      </c>
      <c r="R2168">
        <f t="shared" si="288"/>
        <v>42.9</v>
      </c>
      <c r="S2168" s="15">
        <f t="shared" si="289"/>
        <v>41948.552847222221</v>
      </c>
      <c r="T2168" s="15">
        <f t="shared" si="290"/>
        <v>42008.552847222221</v>
      </c>
      <c r="U2168">
        <f t="shared" si="286"/>
        <v>2014</v>
      </c>
      <c r="V2168">
        <f t="shared" si="292"/>
        <v>60</v>
      </c>
    </row>
    <row r="2169" spans="1:22" ht="48" hidden="1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 t="s">
        <v>8323</v>
      </c>
      <c r="P2169" t="s">
        <v>8335</v>
      </c>
      <c r="Q2169">
        <f t="shared" si="287"/>
        <v>106</v>
      </c>
      <c r="R2169">
        <f t="shared" si="288"/>
        <v>47.43</v>
      </c>
      <c r="S2169" s="15">
        <f t="shared" si="289"/>
        <v>42193.813530092593</v>
      </c>
      <c r="T2169" s="15">
        <f t="shared" si="290"/>
        <v>42218.813530092593</v>
      </c>
      <c r="U2169">
        <f>YEAR(S2169)</f>
        <v>2015</v>
      </c>
    </row>
    <row r="2170" spans="1:22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 t="s">
        <v>8323</v>
      </c>
      <c r="P2170" t="s">
        <v>8335</v>
      </c>
      <c r="Q2170">
        <f t="shared" si="287"/>
        <v>133</v>
      </c>
      <c r="R2170">
        <f t="shared" si="288"/>
        <v>120.55</v>
      </c>
      <c r="S2170" s="15">
        <f t="shared" si="289"/>
        <v>42403.035567129627</v>
      </c>
      <c r="T2170" s="15">
        <f t="shared" si="290"/>
        <v>42462.993900462956</v>
      </c>
      <c r="U2170">
        <f t="shared" ref="U2170:U2233" si="293">YEAR(S2170)</f>
        <v>2016</v>
      </c>
    </row>
    <row r="2171" spans="1:22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 t="s">
        <v>8323</v>
      </c>
      <c r="P2171" t="s">
        <v>8324</v>
      </c>
      <c r="Q2171">
        <f t="shared" si="287"/>
        <v>17</v>
      </c>
      <c r="R2171">
        <f t="shared" si="288"/>
        <v>66.099999999999994</v>
      </c>
      <c r="S2171" s="15">
        <f t="shared" si="289"/>
        <v>42464.958912037036</v>
      </c>
      <c r="T2171" s="15">
        <f t="shared" si="290"/>
        <v>42494.958912037036</v>
      </c>
      <c r="U2171">
        <f t="shared" si="293"/>
        <v>2016</v>
      </c>
    </row>
    <row r="2172" spans="1:22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 t="s">
        <v>8327</v>
      </c>
      <c r="P2172" t="s">
        <v>8338</v>
      </c>
      <c r="Q2172">
        <f t="shared" si="287"/>
        <v>120</v>
      </c>
      <c r="R2172">
        <f t="shared" si="288"/>
        <v>38.79</v>
      </c>
      <c r="S2172" s="15">
        <f t="shared" si="289"/>
        <v>40987.890740740739</v>
      </c>
      <c r="T2172" s="15">
        <f t="shared" si="290"/>
        <v>41017.890740740739</v>
      </c>
      <c r="U2172">
        <f t="shared" si="293"/>
        <v>2012</v>
      </c>
    </row>
    <row r="2173" spans="1:22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 t="s">
        <v>8323</v>
      </c>
      <c r="P2173" t="s">
        <v>8326</v>
      </c>
      <c r="Q2173">
        <f t="shared" si="287"/>
        <v>105</v>
      </c>
      <c r="R2173">
        <f t="shared" si="288"/>
        <v>47</v>
      </c>
      <c r="S2173" s="15">
        <f t="shared" si="289"/>
        <v>42018.94159722222</v>
      </c>
      <c r="T2173" s="15">
        <f t="shared" si="290"/>
        <v>42047.291666666672</v>
      </c>
      <c r="U2173">
        <f t="shared" si="293"/>
        <v>2015</v>
      </c>
      <c r="V2173">
        <f t="shared" ref="V2173:V2175" si="294">_xlfn.DAYS(T2173,S2173)</f>
        <v>29</v>
      </c>
    </row>
    <row r="2174" spans="1:22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 t="s">
        <v>8323</v>
      </c>
      <c r="P2174" t="s">
        <v>8326</v>
      </c>
      <c r="Q2174">
        <f t="shared" si="287"/>
        <v>44</v>
      </c>
      <c r="R2174">
        <f t="shared" si="288"/>
        <v>57.17</v>
      </c>
      <c r="S2174" s="15">
        <f t="shared" si="289"/>
        <v>42221.656782407401</v>
      </c>
      <c r="T2174" s="15">
        <f t="shared" si="290"/>
        <v>42281.656782407401</v>
      </c>
      <c r="U2174">
        <f t="shared" si="293"/>
        <v>2015</v>
      </c>
      <c r="V2174">
        <f t="shared" si="294"/>
        <v>60</v>
      </c>
    </row>
    <row r="2175" spans="1:22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 t="s">
        <v>8323</v>
      </c>
      <c r="P2175" t="s">
        <v>8326</v>
      </c>
      <c r="Q2175">
        <f t="shared" si="287"/>
        <v>131</v>
      </c>
      <c r="R2175">
        <f t="shared" si="288"/>
        <v>50.46</v>
      </c>
      <c r="S2175" s="15">
        <f t="shared" si="289"/>
        <v>42463.81385416667</v>
      </c>
      <c r="T2175" s="15">
        <f t="shared" si="290"/>
        <v>42494.165972222225</v>
      </c>
      <c r="U2175">
        <f t="shared" si="293"/>
        <v>2016</v>
      </c>
      <c r="V2175">
        <f t="shared" si="294"/>
        <v>31</v>
      </c>
    </row>
    <row r="2176" spans="1:22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 t="s">
        <v>8308</v>
      </c>
      <c r="P2176" t="s">
        <v>8310</v>
      </c>
      <c r="Q2176">
        <f t="shared" si="287"/>
        <v>7</v>
      </c>
      <c r="R2176">
        <f t="shared" si="288"/>
        <v>6.5</v>
      </c>
      <c r="S2176" s="15">
        <f t="shared" si="289"/>
        <v>42696.37572916667</v>
      </c>
      <c r="T2176" s="15">
        <f t="shared" si="290"/>
        <v>42726.37572916667</v>
      </c>
      <c r="U2176">
        <f t="shared" si="293"/>
        <v>2016</v>
      </c>
    </row>
    <row r="2177" spans="1:22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 t="s">
        <v>8323</v>
      </c>
      <c r="P2177" t="s">
        <v>8326</v>
      </c>
      <c r="Q2177">
        <f t="shared" si="287"/>
        <v>1</v>
      </c>
      <c r="R2177">
        <f t="shared" si="288"/>
        <v>217.5</v>
      </c>
      <c r="S2177" s="15">
        <f t="shared" si="289"/>
        <v>42543.788564814815</v>
      </c>
      <c r="T2177" s="15">
        <f t="shared" si="290"/>
        <v>42573.788564814815</v>
      </c>
      <c r="U2177">
        <f t="shared" si="293"/>
        <v>2016</v>
      </c>
      <c r="V2177">
        <f>_xlfn.DAYS(T2177,S2177)</f>
        <v>30</v>
      </c>
    </row>
    <row r="2178" spans="1:22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 t="s">
        <v>8327</v>
      </c>
      <c r="P2178" t="s">
        <v>8330</v>
      </c>
      <c r="Q2178">
        <f t="shared" si="287"/>
        <v>65</v>
      </c>
      <c r="R2178">
        <f t="shared" si="288"/>
        <v>118.36</v>
      </c>
      <c r="S2178" s="15">
        <f t="shared" si="289"/>
        <v>42021.139733796299</v>
      </c>
      <c r="T2178" s="15">
        <f t="shared" si="290"/>
        <v>42051.139733796299</v>
      </c>
      <c r="U2178">
        <f t="shared" si="293"/>
        <v>2015</v>
      </c>
    </row>
    <row r="2179" spans="1:22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 t="s">
        <v>8327</v>
      </c>
      <c r="P2179" t="s">
        <v>8331</v>
      </c>
      <c r="Q2179">
        <f t="shared" ref="Q2179:Q2242" si="295">ROUND(E2179/D2179*100,0)</f>
        <v>100</v>
      </c>
      <c r="R2179">
        <f t="shared" ref="R2179:R2242" si="296">IFERROR(ROUND(E2179/L2179,2),0)</f>
        <v>50.04</v>
      </c>
      <c r="S2179" s="15">
        <f t="shared" ref="S2179:S2242" si="297">(((J2179/60)/60)/24)+DATE(1970,1,1)</f>
        <v>41827.906689814816</v>
      </c>
      <c r="T2179" s="15">
        <f t="shared" ref="T2179:T2242" si="298">(((I2179/60)/60)/24)+DATE(1970,1,1)</f>
        <v>41848.041666666664</v>
      </c>
      <c r="U2179">
        <f t="shared" si="293"/>
        <v>2014</v>
      </c>
    </row>
    <row r="2180" spans="1:22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 t="s">
        <v>8321</v>
      </c>
      <c r="P2180" t="s">
        <v>8325</v>
      </c>
      <c r="Q2180">
        <f t="shared" si="295"/>
        <v>16</v>
      </c>
      <c r="R2180">
        <f t="shared" si="296"/>
        <v>76.47</v>
      </c>
      <c r="S2180" s="15">
        <f t="shared" si="297"/>
        <v>42248.632199074069</v>
      </c>
      <c r="T2180" s="15">
        <f t="shared" si="298"/>
        <v>42283.632199074069</v>
      </c>
      <c r="U2180">
        <f t="shared" si="293"/>
        <v>2015</v>
      </c>
    </row>
    <row r="2181" spans="1:22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 t="s">
        <v>8323</v>
      </c>
      <c r="P2181" t="s">
        <v>8326</v>
      </c>
      <c r="Q2181">
        <f t="shared" si="295"/>
        <v>104</v>
      </c>
      <c r="R2181">
        <f t="shared" si="296"/>
        <v>52</v>
      </c>
      <c r="S2181" s="15">
        <f t="shared" si="297"/>
        <v>41226.017361111109</v>
      </c>
      <c r="T2181" s="15">
        <f t="shared" si="298"/>
        <v>41250.083333333336</v>
      </c>
      <c r="U2181">
        <f t="shared" si="293"/>
        <v>2012</v>
      </c>
      <c r="V2181">
        <f>_xlfn.DAYS(T2181,S2181)</f>
        <v>24</v>
      </c>
    </row>
    <row r="2182" spans="1:22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 t="s">
        <v>8321</v>
      </c>
      <c r="P2182" t="s">
        <v>8325</v>
      </c>
      <c r="Q2182">
        <f t="shared" si="295"/>
        <v>6</v>
      </c>
      <c r="R2182">
        <f t="shared" si="296"/>
        <v>49.88</v>
      </c>
      <c r="S2182" s="15">
        <f t="shared" si="297"/>
        <v>41855.777905092589</v>
      </c>
      <c r="T2182" s="15">
        <f t="shared" si="298"/>
        <v>41880.777905092589</v>
      </c>
      <c r="U2182">
        <f t="shared" si="293"/>
        <v>2014</v>
      </c>
    </row>
    <row r="2183" spans="1:22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 t="s">
        <v>8323</v>
      </c>
      <c r="P2183" t="s">
        <v>8324</v>
      </c>
      <c r="Q2183">
        <f t="shared" si="295"/>
        <v>9</v>
      </c>
      <c r="R2183">
        <f t="shared" si="296"/>
        <v>64.8</v>
      </c>
      <c r="S2183" s="15">
        <f t="shared" si="297"/>
        <v>42551.102314814809</v>
      </c>
      <c r="T2183" s="15">
        <f t="shared" si="298"/>
        <v>42601.102314814809</v>
      </c>
      <c r="U2183">
        <f t="shared" si="293"/>
        <v>2016</v>
      </c>
    </row>
    <row r="2184" spans="1:22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 t="s">
        <v>8323</v>
      </c>
      <c r="P2184" t="s">
        <v>8326</v>
      </c>
      <c r="Q2184">
        <f t="shared" si="295"/>
        <v>123</v>
      </c>
      <c r="R2184">
        <f t="shared" si="296"/>
        <v>43.2</v>
      </c>
      <c r="S2184" s="15">
        <f t="shared" si="297"/>
        <v>42556.504490740743</v>
      </c>
      <c r="T2184" s="15">
        <f t="shared" si="298"/>
        <v>42595.290972222225</v>
      </c>
      <c r="U2184">
        <f t="shared" si="293"/>
        <v>2016</v>
      </c>
      <c r="V2184">
        <f>_xlfn.DAYS(T2184,S2184)</f>
        <v>39</v>
      </c>
    </row>
    <row r="2185" spans="1:22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 t="s">
        <v>8321</v>
      </c>
      <c r="P2185" t="s">
        <v>8337</v>
      </c>
      <c r="Q2185">
        <f t="shared" si="295"/>
        <v>11</v>
      </c>
      <c r="R2185">
        <f t="shared" si="296"/>
        <v>46.18</v>
      </c>
      <c r="S2185" s="15">
        <f t="shared" si="297"/>
        <v>42110.153043981481</v>
      </c>
      <c r="T2185" s="15">
        <f t="shared" si="298"/>
        <v>42155.153043981481</v>
      </c>
      <c r="U2185">
        <f t="shared" si="293"/>
        <v>2015</v>
      </c>
    </row>
    <row r="2186" spans="1:22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 t="s">
        <v>8323</v>
      </c>
      <c r="P2186" t="s">
        <v>8324</v>
      </c>
      <c r="Q2186">
        <f t="shared" si="295"/>
        <v>143</v>
      </c>
      <c r="R2186">
        <f t="shared" si="296"/>
        <v>51.6</v>
      </c>
      <c r="S2186" s="15">
        <f t="shared" si="297"/>
        <v>42783.459398148145</v>
      </c>
      <c r="T2186" s="15">
        <f t="shared" si="298"/>
        <v>42797.459398148145</v>
      </c>
      <c r="U2186">
        <f t="shared" si="293"/>
        <v>2017</v>
      </c>
    </row>
    <row r="2187" spans="1:22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 t="s">
        <v>8327</v>
      </c>
      <c r="P2187" t="s">
        <v>8350</v>
      </c>
      <c r="Q2187">
        <f t="shared" si="295"/>
        <v>41</v>
      </c>
      <c r="R2187">
        <f t="shared" si="296"/>
        <v>28.58</v>
      </c>
      <c r="S2187" s="15">
        <f t="shared" si="297"/>
        <v>41276.496840277774</v>
      </c>
      <c r="T2187" s="15">
        <f t="shared" si="298"/>
        <v>41309.496840277774</v>
      </c>
      <c r="U2187">
        <f t="shared" si="293"/>
        <v>2013</v>
      </c>
    </row>
    <row r="2188" spans="1:22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 t="s">
        <v>8327</v>
      </c>
      <c r="P2188" t="s">
        <v>8328</v>
      </c>
      <c r="Q2188">
        <f t="shared" si="295"/>
        <v>171</v>
      </c>
      <c r="R2188">
        <f t="shared" si="296"/>
        <v>31.34</v>
      </c>
      <c r="S2188" s="15">
        <f t="shared" si="297"/>
        <v>41088.691493055558</v>
      </c>
      <c r="T2188" s="15">
        <f t="shared" si="298"/>
        <v>41133.691493055558</v>
      </c>
      <c r="U2188">
        <f t="shared" si="293"/>
        <v>2012</v>
      </c>
    </row>
    <row r="2189" spans="1:22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 t="s">
        <v>8321</v>
      </c>
      <c r="P2189" t="s">
        <v>8322</v>
      </c>
      <c r="Q2189">
        <f t="shared" si="295"/>
        <v>128</v>
      </c>
      <c r="R2189">
        <f t="shared" si="296"/>
        <v>183.29</v>
      </c>
      <c r="S2189" s="15">
        <f t="shared" si="297"/>
        <v>42113.981446759266</v>
      </c>
      <c r="T2189" s="15">
        <f t="shared" si="298"/>
        <v>42173.981446759266</v>
      </c>
      <c r="U2189">
        <f t="shared" si="293"/>
        <v>2015</v>
      </c>
    </row>
    <row r="2190" spans="1:22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 t="s">
        <v>8323</v>
      </c>
      <c r="P2190" t="s">
        <v>8335</v>
      </c>
      <c r="Q2190">
        <f t="shared" si="295"/>
        <v>128</v>
      </c>
      <c r="R2190">
        <f t="shared" si="296"/>
        <v>37.65</v>
      </c>
      <c r="S2190" s="15">
        <f t="shared" si="297"/>
        <v>41912.650729166664</v>
      </c>
      <c r="T2190" s="15">
        <f t="shared" si="298"/>
        <v>41925.207638888889</v>
      </c>
      <c r="U2190">
        <f t="shared" si="293"/>
        <v>2014</v>
      </c>
    </row>
    <row r="2191" spans="1:22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 t="s">
        <v>8323</v>
      </c>
      <c r="P2191" t="s">
        <v>8326</v>
      </c>
      <c r="Q2191">
        <f t="shared" si="295"/>
        <v>128</v>
      </c>
      <c r="R2191">
        <f t="shared" si="296"/>
        <v>49.23</v>
      </c>
      <c r="S2191" s="15">
        <f t="shared" si="297"/>
        <v>42521.654328703706</v>
      </c>
      <c r="T2191" s="15">
        <f t="shared" si="298"/>
        <v>42551.654328703706</v>
      </c>
      <c r="U2191">
        <f t="shared" si="293"/>
        <v>2016</v>
      </c>
      <c r="V2191">
        <f>_xlfn.DAYS(T2191,S2191)</f>
        <v>30</v>
      </c>
    </row>
    <row r="2192" spans="1:22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 t="s">
        <v>8323</v>
      </c>
      <c r="P2192" t="s">
        <v>8335</v>
      </c>
      <c r="Q2192">
        <f t="shared" si="295"/>
        <v>36</v>
      </c>
      <c r="R2192">
        <f t="shared" si="296"/>
        <v>127.6</v>
      </c>
      <c r="S2192" s="15">
        <f t="shared" si="297"/>
        <v>42450.88282407407</v>
      </c>
      <c r="T2192" s="15">
        <f t="shared" si="298"/>
        <v>42480.88282407407</v>
      </c>
      <c r="U2192">
        <f t="shared" si="293"/>
        <v>2016</v>
      </c>
    </row>
    <row r="2193" spans="1:22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 t="s">
        <v>8323</v>
      </c>
      <c r="P2193" t="s">
        <v>8326</v>
      </c>
      <c r="Q2193">
        <f t="shared" si="295"/>
        <v>128</v>
      </c>
      <c r="R2193">
        <f t="shared" si="296"/>
        <v>47.22</v>
      </c>
      <c r="S2193" s="15">
        <f t="shared" si="297"/>
        <v>42443.802361111113</v>
      </c>
      <c r="T2193" s="15">
        <f t="shared" si="298"/>
        <v>42473.802361111113</v>
      </c>
      <c r="U2193">
        <f t="shared" si="293"/>
        <v>2016</v>
      </c>
      <c r="V2193">
        <f>_xlfn.DAYS(T2193,S2193)</f>
        <v>30</v>
      </c>
    </row>
    <row r="2194" spans="1:22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 t="s">
        <v>8327</v>
      </c>
      <c r="P2194" t="s">
        <v>8331</v>
      </c>
      <c r="Q2194">
        <f t="shared" si="295"/>
        <v>127</v>
      </c>
      <c r="R2194">
        <f t="shared" si="296"/>
        <v>45.46</v>
      </c>
      <c r="S2194" s="15">
        <f t="shared" si="297"/>
        <v>40679.743067129632</v>
      </c>
      <c r="T2194" s="15">
        <f t="shared" si="298"/>
        <v>40694.75277777778</v>
      </c>
      <c r="U2194">
        <f t="shared" si="293"/>
        <v>2011</v>
      </c>
    </row>
    <row r="2195" spans="1:22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 t="s">
        <v>8319</v>
      </c>
      <c r="P2195" t="s">
        <v>8320</v>
      </c>
      <c r="Q2195">
        <f t="shared" si="295"/>
        <v>212</v>
      </c>
      <c r="R2195">
        <f t="shared" si="296"/>
        <v>13.54</v>
      </c>
      <c r="S2195" s="15">
        <f t="shared" si="297"/>
        <v>41767.650347222225</v>
      </c>
      <c r="T2195" s="15">
        <f t="shared" si="298"/>
        <v>41788.743055555555</v>
      </c>
      <c r="U2195">
        <f t="shared" si="293"/>
        <v>2014</v>
      </c>
    </row>
    <row r="2196" spans="1:22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 t="s">
        <v>8323</v>
      </c>
      <c r="P2196" t="s">
        <v>8324</v>
      </c>
      <c r="Q2196">
        <f t="shared" si="295"/>
        <v>127</v>
      </c>
      <c r="R2196">
        <f t="shared" si="296"/>
        <v>50.88</v>
      </c>
      <c r="S2196" s="15">
        <f t="shared" si="297"/>
        <v>42228.044664351852</v>
      </c>
      <c r="T2196" s="15">
        <f t="shared" si="298"/>
        <v>42258.044664351852</v>
      </c>
      <c r="U2196">
        <f t="shared" si="293"/>
        <v>2015</v>
      </c>
    </row>
    <row r="2197" spans="1:22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 t="s">
        <v>8327</v>
      </c>
      <c r="P2197" t="s">
        <v>8328</v>
      </c>
      <c r="Q2197">
        <f t="shared" si="295"/>
        <v>127</v>
      </c>
      <c r="R2197">
        <f t="shared" si="296"/>
        <v>48.85</v>
      </c>
      <c r="S2197" s="15">
        <f t="shared" si="297"/>
        <v>41402.558819444443</v>
      </c>
      <c r="T2197" s="15">
        <f t="shared" si="298"/>
        <v>41462.558819444443</v>
      </c>
      <c r="U2197">
        <f t="shared" si="293"/>
        <v>2013</v>
      </c>
    </row>
    <row r="2198" spans="1:22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 t="s">
        <v>8327</v>
      </c>
      <c r="P2198" t="s">
        <v>8328</v>
      </c>
      <c r="Q2198">
        <f t="shared" si="295"/>
        <v>180</v>
      </c>
      <c r="R2198">
        <f t="shared" si="296"/>
        <v>26.27</v>
      </c>
      <c r="S2198" s="15">
        <f t="shared" si="297"/>
        <v>41145.719305555554</v>
      </c>
      <c r="T2198" s="15">
        <f t="shared" si="298"/>
        <v>41175.719305555554</v>
      </c>
      <c r="U2198">
        <f t="shared" si="293"/>
        <v>2012</v>
      </c>
    </row>
    <row r="2199" spans="1:22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 t="s">
        <v>8323</v>
      </c>
      <c r="P2199" t="s">
        <v>8326</v>
      </c>
      <c r="Q2199">
        <f t="shared" si="295"/>
        <v>105</v>
      </c>
      <c r="R2199">
        <f t="shared" si="296"/>
        <v>39.380000000000003</v>
      </c>
      <c r="S2199" s="15">
        <f t="shared" si="297"/>
        <v>42222.730034722219</v>
      </c>
      <c r="T2199" s="15">
        <f t="shared" si="298"/>
        <v>42247.730034722219</v>
      </c>
      <c r="U2199">
        <f t="shared" si="293"/>
        <v>2015</v>
      </c>
      <c r="V2199">
        <f t="shared" ref="V2199:V2202" si="299">_xlfn.DAYS(T2199,S2199)</f>
        <v>25</v>
      </c>
    </row>
    <row r="2200" spans="1:22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 t="s">
        <v>8323</v>
      </c>
      <c r="P2200" t="s">
        <v>8326</v>
      </c>
      <c r="Q2200">
        <f t="shared" si="295"/>
        <v>126</v>
      </c>
      <c r="R2200">
        <f t="shared" si="296"/>
        <v>74.12</v>
      </c>
      <c r="S2200" s="15">
        <f t="shared" si="297"/>
        <v>41891.96503472222</v>
      </c>
      <c r="T2200" s="15">
        <f t="shared" si="298"/>
        <v>41901</v>
      </c>
      <c r="U2200">
        <f t="shared" si="293"/>
        <v>2014</v>
      </c>
      <c r="V2200">
        <f t="shared" si="299"/>
        <v>10</v>
      </c>
    </row>
    <row r="2201" spans="1:22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 t="s">
        <v>8323</v>
      </c>
      <c r="P2201" t="s">
        <v>8326</v>
      </c>
      <c r="Q2201">
        <f t="shared" si="295"/>
        <v>126</v>
      </c>
      <c r="R2201">
        <f t="shared" si="296"/>
        <v>25.69</v>
      </c>
      <c r="S2201" s="15">
        <f t="shared" si="297"/>
        <v>42608.36583333333</v>
      </c>
      <c r="T2201" s="15">
        <f t="shared" si="298"/>
        <v>42638.36583333333</v>
      </c>
      <c r="U2201">
        <f t="shared" si="293"/>
        <v>2016</v>
      </c>
      <c r="V2201">
        <f t="shared" si="299"/>
        <v>30</v>
      </c>
    </row>
    <row r="2202" spans="1:22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 t="s">
        <v>8323</v>
      </c>
      <c r="P2202" t="s">
        <v>8326</v>
      </c>
      <c r="Q2202">
        <f t="shared" si="295"/>
        <v>105</v>
      </c>
      <c r="R2202">
        <f t="shared" si="296"/>
        <v>139.56</v>
      </c>
      <c r="S2202" s="15">
        <f t="shared" si="297"/>
        <v>42375.114988425921</v>
      </c>
      <c r="T2202" s="15">
        <f t="shared" si="298"/>
        <v>42420.114988425921</v>
      </c>
      <c r="U2202">
        <f t="shared" si="293"/>
        <v>2016</v>
      </c>
      <c r="V2202">
        <f t="shared" si="299"/>
        <v>45</v>
      </c>
    </row>
    <row r="2203" spans="1:22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 t="s">
        <v>8327</v>
      </c>
      <c r="P2203" t="s">
        <v>8328</v>
      </c>
      <c r="Q2203">
        <f t="shared" si="295"/>
        <v>114</v>
      </c>
      <c r="R2203">
        <f t="shared" si="296"/>
        <v>65.84</v>
      </c>
      <c r="S2203" s="15">
        <f t="shared" si="297"/>
        <v>40970.750034722223</v>
      </c>
      <c r="T2203" s="15">
        <f t="shared" si="298"/>
        <v>41030.708368055559</v>
      </c>
      <c r="U2203">
        <f t="shared" si="293"/>
        <v>2012</v>
      </c>
    </row>
    <row r="2204" spans="1:22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 t="s">
        <v>8321</v>
      </c>
      <c r="P2204" t="s">
        <v>8339</v>
      </c>
      <c r="Q2204">
        <f t="shared" si="295"/>
        <v>2</v>
      </c>
      <c r="R2204">
        <f t="shared" si="296"/>
        <v>113.64</v>
      </c>
      <c r="S2204" s="15">
        <f t="shared" si="297"/>
        <v>40750.710104166668</v>
      </c>
      <c r="T2204" s="15">
        <f t="shared" si="298"/>
        <v>40810.710104166668</v>
      </c>
      <c r="U2204">
        <f t="shared" si="293"/>
        <v>2011</v>
      </c>
    </row>
    <row r="2205" spans="1:22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 t="s">
        <v>8323</v>
      </c>
      <c r="P2205" t="s">
        <v>8326</v>
      </c>
      <c r="Q2205">
        <f t="shared" si="295"/>
        <v>100</v>
      </c>
      <c r="R2205">
        <f t="shared" si="296"/>
        <v>62.5</v>
      </c>
      <c r="S2205" s="15">
        <f t="shared" si="297"/>
        <v>41788.58997685185</v>
      </c>
      <c r="T2205" s="15">
        <f t="shared" si="298"/>
        <v>41818.58997685185</v>
      </c>
      <c r="U2205">
        <f t="shared" si="293"/>
        <v>2014</v>
      </c>
      <c r="V2205">
        <f t="shared" ref="V2205:V2207" si="300">_xlfn.DAYS(T2205,S2205)</f>
        <v>30</v>
      </c>
    </row>
    <row r="2206" spans="1:22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 t="s">
        <v>8323</v>
      </c>
      <c r="P2206" t="s">
        <v>8326</v>
      </c>
      <c r="Q2206">
        <f t="shared" si="295"/>
        <v>104</v>
      </c>
      <c r="R2206">
        <f t="shared" si="296"/>
        <v>59.52</v>
      </c>
      <c r="S2206" s="15">
        <f t="shared" si="297"/>
        <v>42277.583472222221</v>
      </c>
      <c r="T2206" s="15">
        <f t="shared" si="298"/>
        <v>42307.583472222221</v>
      </c>
      <c r="U2206">
        <f t="shared" si="293"/>
        <v>2015</v>
      </c>
      <c r="V2206">
        <f t="shared" si="300"/>
        <v>30</v>
      </c>
    </row>
    <row r="2207" spans="1:22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 t="s">
        <v>8323</v>
      </c>
      <c r="P2207" t="s">
        <v>8326</v>
      </c>
      <c r="Q2207">
        <f t="shared" si="295"/>
        <v>156</v>
      </c>
      <c r="R2207">
        <f t="shared" si="296"/>
        <v>51.92</v>
      </c>
      <c r="S2207" s="15">
        <f t="shared" si="297"/>
        <v>42360.887835648144</v>
      </c>
      <c r="T2207" s="15">
        <f t="shared" si="298"/>
        <v>42390.887835648144</v>
      </c>
      <c r="U2207">
        <f t="shared" si="293"/>
        <v>2015</v>
      </c>
      <c r="V2207">
        <f t="shared" si="300"/>
        <v>30</v>
      </c>
    </row>
    <row r="2208" spans="1:22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 t="s">
        <v>8308</v>
      </c>
      <c r="P2208" t="s">
        <v>8342</v>
      </c>
      <c r="Q2208">
        <f t="shared" si="295"/>
        <v>12</v>
      </c>
      <c r="R2208">
        <f t="shared" si="296"/>
        <v>49.8</v>
      </c>
      <c r="S2208" s="15">
        <f t="shared" si="297"/>
        <v>42507.29932870371</v>
      </c>
      <c r="T2208" s="15">
        <f t="shared" si="298"/>
        <v>42538.958333333328</v>
      </c>
      <c r="U2208">
        <f t="shared" si="293"/>
        <v>2016</v>
      </c>
    </row>
    <row r="2209" spans="1:22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 t="s">
        <v>8323</v>
      </c>
      <c r="P2209" t="s">
        <v>8326</v>
      </c>
      <c r="Q2209">
        <f t="shared" si="295"/>
        <v>104</v>
      </c>
      <c r="R2209">
        <f t="shared" si="296"/>
        <v>27.07</v>
      </c>
      <c r="S2209" s="15">
        <f t="shared" si="297"/>
        <v>42026.920428240745</v>
      </c>
      <c r="T2209" s="15">
        <f t="shared" si="298"/>
        <v>42056.920428240745</v>
      </c>
      <c r="U2209">
        <f t="shared" si="293"/>
        <v>2015</v>
      </c>
      <c r="V2209">
        <f>_xlfn.DAYS(T2209,S2209)</f>
        <v>30</v>
      </c>
    </row>
    <row r="2210" spans="1:22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 t="s">
        <v>8323</v>
      </c>
      <c r="P2210" t="s">
        <v>8335</v>
      </c>
      <c r="Q2210">
        <f t="shared" si="295"/>
        <v>5</v>
      </c>
      <c r="R2210">
        <f t="shared" si="296"/>
        <v>88.64</v>
      </c>
      <c r="S2210" s="15">
        <f t="shared" si="297"/>
        <v>42682.67768518519</v>
      </c>
      <c r="T2210" s="15">
        <f t="shared" si="298"/>
        <v>42712.67768518519</v>
      </c>
      <c r="U2210">
        <f t="shared" si="293"/>
        <v>2016</v>
      </c>
    </row>
    <row r="2211" spans="1:22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 t="s">
        <v>8321</v>
      </c>
      <c r="P2211" t="s">
        <v>8332</v>
      </c>
      <c r="Q2211">
        <f t="shared" si="295"/>
        <v>145</v>
      </c>
      <c r="R2211">
        <f t="shared" si="296"/>
        <v>56.14</v>
      </c>
      <c r="S2211" s="15">
        <f t="shared" si="297"/>
        <v>42175.816365740742</v>
      </c>
      <c r="T2211" s="15">
        <f t="shared" si="298"/>
        <v>42205.816365740742</v>
      </c>
      <c r="U2211">
        <f t="shared" si="293"/>
        <v>2015</v>
      </c>
    </row>
    <row r="2212" spans="1:22" ht="32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 t="s">
        <v>8323</v>
      </c>
      <c r="P2212" t="s">
        <v>8326</v>
      </c>
      <c r="Q2212">
        <f t="shared" si="295"/>
        <v>4</v>
      </c>
      <c r="R2212">
        <f t="shared" si="296"/>
        <v>175</v>
      </c>
      <c r="S2212" s="15">
        <f t="shared" si="297"/>
        <v>42508.179965277777</v>
      </c>
      <c r="T2212" s="15">
        <f t="shared" si="298"/>
        <v>42568.179965277777</v>
      </c>
      <c r="U2212">
        <f t="shared" si="293"/>
        <v>2016</v>
      </c>
      <c r="V2212">
        <f>_xlfn.DAYS(T2212,S2212)</f>
        <v>60</v>
      </c>
    </row>
    <row r="2213" spans="1:22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 t="s">
        <v>8327</v>
      </c>
      <c r="P2213" t="s">
        <v>8328</v>
      </c>
      <c r="Q2213">
        <f t="shared" si="295"/>
        <v>102</v>
      </c>
      <c r="R2213">
        <f t="shared" si="296"/>
        <v>42.24</v>
      </c>
      <c r="S2213" s="15">
        <f t="shared" si="297"/>
        <v>41925.906689814816</v>
      </c>
      <c r="T2213" s="15">
        <f t="shared" si="298"/>
        <v>41955.94835648148</v>
      </c>
      <c r="U2213">
        <f t="shared" si="293"/>
        <v>2014</v>
      </c>
    </row>
    <row r="2214" spans="1:22" ht="48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 t="s">
        <v>8323</v>
      </c>
      <c r="P2214" t="s">
        <v>8326</v>
      </c>
      <c r="Q2214">
        <f t="shared" si="295"/>
        <v>175</v>
      </c>
      <c r="R2214">
        <f t="shared" si="296"/>
        <v>68.06</v>
      </c>
      <c r="S2214" s="15">
        <f t="shared" si="297"/>
        <v>42003.948425925926</v>
      </c>
      <c r="T2214" s="15">
        <f t="shared" si="298"/>
        <v>42028.207638888889</v>
      </c>
      <c r="U2214">
        <f t="shared" si="293"/>
        <v>2014</v>
      </c>
      <c r="V2214">
        <f>_xlfn.DAYS(T2214,S2214)</f>
        <v>25</v>
      </c>
    </row>
    <row r="2215" spans="1:22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 t="s">
        <v>8319</v>
      </c>
      <c r="P2215" t="s">
        <v>8345</v>
      </c>
      <c r="Q2215">
        <f t="shared" si="295"/>
        <v>0</v>
      </c>
      <c r="R2215">
        <f t="shared" si="296"/>
        <v>306</v>
      </c>
      <c r="S2215" s="15">
        <f t="shared" si="297"/>
        <v>42252.277615740735</v>
      </c>
      <c r="T2215" s="15">
        <f t="shared" si="298"/>
        <v>42282.277615740735</v>
      </c>
      <c r="U2215">
        <f t="shared" si="293"/>
        <v>2015</v>
      </c>
    </row>
    <row r="2216" spans="1:22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 t="s">
        <v>8323</v>
      </c>
      <c r="P2216" t="s">
        <v>8326</v>
      </c>
      <c r="Q2216">
        <f t="shared" si="295"/>
        <v>163</v>
      </c>
      <c r="R2216">
        <f t="shared" si="296"/>
        <v>58.1</v>
      </c>
      <c r="S2216" s="15">
        <f t="shared" si="297"/>
        <v>40644.159259259257</v>
      </c>
      <c r="T2216" s="15">
        <f t="shared" si="298"/>
        <v>40666.165972222225</v>
      </c>
      <c r="U2216">
        <f t="shared" si="293"/>
        <v>2011</v>
      </c>
      <c r="V2216">
        <f t="shared" ref="V2216:V2218" si="301">_xlfn.DAYS(T2216,S2216)</f>
        <v>22</v>
      </c>
    </row>
    <row r="2217" spans="1:22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 t="s">
        <v>8323</v>
      </c>
      <c r="P2217" t="s">
        <v>8326</v>
      </c>
      <c r="Q2217">
        <f t="shared" si="295"/>
        <v>122</v>
      </c>
      <c r="R2217">
        <f t="shared" si="296"/>
        <v>60.9</v>
      </c>
      <c r="S2217" s="15">
        <f t="shared" si="297"/>
        <v>42036.24428240741</v>
      </c>
      <c r="T2217" s="15">
        <f t="shared" si="298"/>
        <v>42064.290972222225</v>
      </c>
      <c r="U2217">
        <f t="shared" si="293"/>
        <v>2015</v>
      </c>
      <c r="V2217">
        <f t="shared" si="301"/>
        <v>28</v>
      </c>
    </row>
    <row r="2218" spans="1:22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 t="s">
        <v>8323</v>
      </c>
      <c r="P2218" t="s">
        <v>8326</v>
      </c>
      <c r="Q2218">
        <f t="shared" si="295"/>
        <v>180</v>
      </c>
      <c r="R2218">
        <f t="shared" si="296"/>
        <v>43.5</v>
      </c>
      <c r="S2218" s="15">
        <f t="shared" si="297"/>
        <v>41923.354351851849</v>
      </c>
      <c r="T2218" s="15">
        <f t="shared" si="298"/>
        <v>41960.332638888889</v>
      </c>
      <c r="U2218">
        <f t="shared" si="293"/>
        <v>2014</v>
      </c>
      <c r="V2218">
        <f t="shared" si="301"/>
        <v>37</v>
      </c>
    </row>
    <row r="2219" spans="1:22" ht="48" hidden="1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 t="s">
        <v>8319</v>
      </c>
      <c r="P2219" t="s">
        <v>8345</v>
      </c>
      <c r="Q2219">
        <f t="shared" si="295"/>
        <v>2</v>
      </c>
      <c r="R2219">
        <f t="shared" si="296"/>
        <v>202.83</v>
      </c>
      <c r="S2219" s="15">
        <f t="shared" si="297"/>
        <v>42338.675381944442</v>
      </c>
      <c r="T2219" s="15">
        <f t="shared" si="298"/>
        <v>42368.675381944442</v>
      </c>
      <c r="U2219">
        <f t="shared" si="293"/>
        <v>2015</v>
      </c>
    </row>
    <row r="2220" spans="1:22" ht="48" hidden="1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 t="s">
        <v>8316</v>
      </c>
      <c r="P2220" t="s">
        <v>8344</v>
      </c>
      <c r="Q2220">
        <f t="shared" si="295"/>
        <v>5</v>
      </c>
      <c r="R2220">
        <f t="shared" si="296"/>
        <v>71.59</v>
      </c>
      <c r="S2220" s="15">
        <f t="shared" si="297"/>
        <v>42328.779224537036</v>
      </c>
      <c r="T2220" s="15">
        <f t="shared" si="298"/>
        <v>42353.332638888889</v>
      </c>
      <c r="U2220">
        <f t="shared" si="293"/>
        <v>2015</v>
      </c>
    </row>
    <row r="2221" spans="1:22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 t="s">
        <v>8323</v>
      </c>
      <c r="P2221" t="s">
        <v>8326</v>
      </c>
      <c r="Q2221">
        <f t="shared" si="295"/>
        <v>124</v>
      </c>
      <c r="R2221">
        <f t="shared" si="296"/>
        <v>45.04</v>
      </c>
      <c r="S2221" s="15">
        <f t="shared" si="297"/>
        <v>42011.202581018515</v>
      </c>
      <c r="T2221" s="15">
        <f t="shared" si="298"/>
        <v>42038.185416666667</v>
      </c>
      <c r="U2221">
        <f t="shared" si="293"/>
        <v>2015</v>
      </c>
      <c r="V2221">
        <f>_xlfn.DAYS(T2221,S2221)</f>
        <v>27</v>
      </c>
    </row>
    <row r="2222" spans="1:22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 t="s">
        <v>8327</v>
      </c>
      <c r="P2222" t="s">
        <v>8331</v>
      </c>
      <c r="Q2222">
        <f t="shared" si="295"/>
        <v>101</v>
      </c>
      <c r="R2222">
        <f t="shared" si="296"/>
        <v>52.83</v>
      </c>
      <c r="S2222" s="15">
        <f t="shared" si="297"/>
        <v>41607.83085648148</v>
      </c>
      <c r="T2222" s="15">
        <f t="shared" si="298"/>
        <v>41640.226388888892</v>
      </c>
      <c r="U2222">
        <f t="shared" si="293"/>
        <v>2013</v>
      </c>
    </row>
    <row r="2223" spans="1:22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 t="s">
        <v>8321</v>
      </c>
      <c r="P2223" t="s">
        <v>8322</v>
      </c>
      <c r="Q2223">
        <f t="shared" si="295"/>
        <v>120</v>
      </c>
      <c r="R2223">
        <f t="shared" si="296"/>
        <v>48.09</v>
      </c>
      <c r="S2223" s="15">
        <f t="shared" si="297"/>
        <v>41648.396192129629</v>
      </c>
      <c r="T2223" s="15">
        <f t="shared" si="298"/>
        <v>41678.396192129629</v>
      </c>
      <c r="U2223">
        <f t="shared" si="293"/>
        <v>2014</v>
      </c>
    </row>
    <row r="2224" spans="1:22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 t="s">
        <v>8327</v>
      </c>
      <c r="P2224" t="s">
        <v>8350</v>
      </c>
      <c r="Q2224">
        <f t="shared" si="295"/>
        <v>24</v>
      </c>
      <c r="R2224">
        <f t="shared" si="296"/>
        <v>109.18</v>
      </c>
      <c r="S2224" s="15">
        <f t="shared" si="297"/>
        <v>40088.105393518519</v>
      </c>
      <c r="T2224" s="15">
        <f t="shared" si="298"/>
        <v>40148.207638888889</v>
      </c>
      <c r="U2224">
        <f t="shared" si="293"/>
        <v>2009</v>
      </c>
    </row>
    <row r="2225" spans="1:22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 t="s">
        <v>8327</v>
      </c>
      <c r="P2225" t="s">
        <v>8336</v>
      </c>
      <c r="Q2225">
        <f t="shared" si="295"/>
        <v>100</v>
      </c>
      <c r="R2225">
        <f t="shared" si="296"/>
        <v>50</v>
      </c>
      <c r="S2225" s="15">
        <f t="shared" si="297"/>
        <v>42291.581377314811</v>
      </c>
      <c r="T2225" s="15">
        <f t="shared" si="298"/>
        <v>42333.623043981483</v>
      </c>
      <c r="U2225">
        <f t="shared" si="293"/>
        <v>2015</v>
      </c>
    </row>
    <row r="2226" spans="1:22" ht="48" hidden="1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 t="s">
        <v>8327</v>
      </c>
      <c r="P2226" t="s">
        <v>8338</v>
      </c>
      <c r="Q2226">
        <f t="shared" si="295"/>
        <v>100</v>
      </c>
      <c r="R2226">
        <f t="shared" si="296"/>
        <v>42.86</v>
      </c>
      <c r="S2226" s="15">
        <f t="shared" si="297"/>
        <v>40688.024618055555</v>
      </c>
      <c r="T2226" s="15">
        <f t="shared" si="298"/>
        <v>40708.024618055555</v>
      </c>
      <c r="U2226">
        <f t="shared" si="293"/>
        <v>2011</v>
      </c>
    </row>
    <row r="2227" spans="1:22" ht="16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 t="s">
        <v>8323</v>
      </c>
      <c r="P2227" t="s">
        <v>8326</v>
      </c>
      <c r="Q2227">
        <f t="shared" si="295"/>
        <v>100</v>
      </c>
      <c r="R2227">
        <f t="shared" si="296"/>
        <v>31.58</v>
      </c>
      <c r="S2227" s="15">
        <f t="shared" si="297"/>
        <v>41822.90488425926</v>
      </c>
      <c r="T2227" s="15">
        <f t="shared" si="298"/>
        <v>41844.291666666664</v>
      </c>
      <c r="U2227">
        <f t="shared" si="293"/>
        <v>2014</v>
      </c>
      <c r="V2227">
        <f t="shared" ref="V2227:V2228" si="302">_xlfn.DAYS(T2227,S2227)</f>
        <v>22</v>
      </c>
    </row>
    <row r="2228" spans="1:22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 t="s">
        <v>8323</v>
      </c>
      <c r="P2228" t="s">
        <v>8326</v>
      </c>
      <c r="Q2228">
        <f t="shared" si="295"/>
        <v>120</v>
      </c>
      <c r="R2228">
        <f t="shared" si="296"/>
        <v>66.67</v>
      </c>
      <c r="S2228" s="15">
        <f t="shared" si="297"/>
        <v>42026.924976851849</v>
      </c>
      <c r="T2228" s="15">
        <f t="shared" si="298"/>
        <v>42052.207638888889</v>
      </c>
      <c r="U2228">
        <f t="shared" si="293"/>
        <v>2015</v>
      </c>
      <c r="V2228">
        <f t="shared" si="302"/>
        <v>26</v>
      </c>
    </row>
    <row r="2229" spans="1:22" ht="48" hidden="1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 t="s">
        <v>8327</v>
      </c>
      <c r="P2229" t="s">
        <v>8328</v>
      </c>
      <c r="Q2229">
        <f t="shared" si="295"/>
        <v>133</v>
      </c>
      <c r="R2229">
        <f t="shared" si="296"/>
        <v>28.57</v>
      </c>
      <c r="S2229" s="15">
        <f t="shared" si="297"/>
        <v>42058.941736111112</v>
      </c>
      <c r="T2229" s="15">
        <f t="shared" si="298"/>
        <v>42088.90006944444</v>
      </c>
      <c r="U2229">
        <f t="shared" si="293"/>
        <v>2015</v>
      </c>
    </row>
    <row r="2230" spans="1:22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 t="s">
        <v>8323</v>
      </c>
      <c r="P2230" t="s">
        <v>8326</v>
      </c>
      <c r="Q2230">
        <f t="shared" si="295"/>
        <v>141</v>
      </c>
      <c r="R2230">
        <f t="shared" si="296"/>
        <v>52.17</v>
      </c>
      <c r="S2230" s="15">
        <f t="shared" si="297"/>
        <v>42423.050613425927</v>
      </c>
      <c r="T2230" s="15">
        <f t="shared" si="298"/>
        <v>42443.008946759262</v>
      </c>
      <c r="U2230">
        <f t="shared" si="293"/>
        <v>2016</v>
      </c>
      <c r="V2230">
        <f t="shared" ref="V2230:V2233" si="303">_xlfn.DAYS(T2230,S2230)</f>
        <v>20</v>
      </c>
    </row>
    <row r="2231" spans="1:22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 t="s">
        <v>8323</v>
      </c>
      <c r="P2231" t="s">
        <v>8326</v>
      </c>
      <c r="Q2231">
        <f t="shared" si="295"/>
        <v>171</v>
      </c>
      <c r="R2231">
        <f t="shared" si="296"/>
        <v>52.17</v>
      </c>
      <c r="S2231" s="15">
        <f t="shared" si="297"/>
        <v>42452.916481481487</v>
      </c>
      <c r="T2231" s="15">
        <f t="shared" si="298"/>
        <v>42473.554166666669</v>
      </c>
      <c r="U2231">
        <f t="shared" si="293"/>
        <v>2016</v>
      </c>
      <c r="V2231">
        <f t="shared" si="303"/>
        <v>21</v>
      </c>
    </row>
    <row r="2232" spans="1:22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 t="s">
        <v>8323</v>
      </c>
      <c r="P2232" t="s">
        <v>8326</v>
      </c>
      <c r="Q2232">
        <f t="shared" si="295"/>
        <v>120</v>
      </c>
      <c r="R2232">
        <f t="shared" si="296"/>
        <v>31.5</v>
      </c>
      <c r="S2232" s="15">
        <f t="shared" si="297"/>
        <v>41808.198518518519</v>
      </c>
      <c r="T2232" s="15">
        <f t="shared" si="298"/>
        <v>41838.198518518519</v>
      </c>
      <c r="U2232">
        <f t="shared" si="293"/>
        <v>2014</v>
      </c>
      <c r="V2232">
        <f t="shared" si="303"/>
        <v>30</v>
      </c>
    </row>
    <row r="2233" spans="1:22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 t="s">
        <v>8323</v>
      </c>
      <c r="P2233" t="s">
        <v>8326</v>
      </c>
      <c r="Q2233">
        <f t="shared" si="295"/>
        <v>239</v>
      </c>
      <c r="R2233">
        <f t="shared" si="296"/>
        <v>26.02</v>
      </c>
      <c r="S2233" s="15">
        <f t="shared" si="297"/>
        <v>42032.716145833328</v>
      </c>
      <c r="T2233" s="15">
        <f t="shared" si="298"/>
        <v>42062.716145833328</v>
      </c>
      <c r="U2233">
        <f t="shared" si="293"/>
        <v>2015</v>
      </c>
      <c r="V2233">
        <f t="shared" si="303"/>
        <v>30</v>
      </c>
    </row>
    <row r="2234" spans="1:22" ht="48" hidden="1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 t="s">
        <v>8323</v>
      </c>
      <c r="P2234" t="s">
        <v>8324</v>
      </c>
      <c r="Q2234">
        <f t="shared" si="295"/>
        <v>30</v>
      </c>
      <c r="R2234">
        <f t="shared" si="296"/>
        <v>237</v>
      </c>
      <c r="S2234" s="15">
        <f t="shared" si="297"/>
        <v>42006.908692129626</v>
      </c>
      <c r="T2234" s="15">
        <f t="shared" si="298"/>
        <v>42038.083333333328</v>
      </c>
      <c r="U2234">
        <f t="shared" ref="U2234:U2297" si="304">YEAR(S2234)</f>
        <v>2015</v>
      </c>
    </row>
    <row r="2235" spans="1:22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 t="s">
        <v>8323</v>
      </c>
      <c r="P2235" t="s">
        <v>8326</v>
      </c>
      <c r="Q2235">
        <f t="shared" si="295"/>
        <v>108</v>
      </c>
      <c r="R2235">
        <f t="shared" si="296"/>
        <v>79</v>
      </c>
      <c r="S2235" s="15">
        <f t="shared" si="297"/>
        <v>41856.715069444443</v>
      </c>
      <c r="T2235" s="15">
        <f t="shared" si="298"/>
        <v>41877.715069444443</v>
      </c>
      <c r="U2235">
        <f t="shared" si="304"/>
        <v>2014</v>
      </c>
      <c r="V2235">
        <f>_xlfn.DAYS(T2235,S2235)</f>
        <v>21</v>
      </c>
    </row>
    <row r="2236" spans="1:22" ht="48" hidden="1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 t="s">
        <v>8327</v>
      </c>
      <c r="P2236" t="s">
        <v>8328</v>
      </c>
      <c r="Q2236">
        <f t="shared" si="295"/>
        <v>119</v>
      </c>
      <c r="R2236">
        <f t="shared" si="296"/>
        <v>27.56</v>
      </c>
      <c r="S2236" s="15">
        <f t="shared" si="297"/>
        <v>41025.874201388891</v>
      </c>
      <c r="T2236" s="15">
        <f t="shared" si="298"/>
        <v>41039.708333333336</v>
      </c>
      <c r="U2236">
        <f t="shared" si="304"/>
        <v>2012</v>
      </c>
    </row>
    <row r="2237" spans="1:22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 t="s">
        <v>8323</v>
      </c>
      <c r="P2237" t="s">
        <v>8324</v>
      </c>
      <c r="Q2237">
        <f t="shared" si="295"/>
        <v>1</v>
      </c>
      <c r="R2237">
        <f t="shared" si="296"/>
        <v>56.34</v>
      </c>
      <c r="S2237" s="15">
        <f t="shared" si="297"/>
        <v>42255.619351851856</v>
      </c>
      <c r="T2237" s="15">
        <f t="shared" si="298"/>
        <v>42292.916666666672</v>
      </c>
      <c r="U2237">
        <f t="shared" si="304"/>
        <v>2015</v>
      </c>
    </row>
    <row r="2238" spans="1:22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 t="s">
        <v>8327</v>
      </c>
      <c r="P2238" t="s">
        <v>8331</v>
      </c>
      <c r="Q2238">
        <f t="shared" si="295"/>
        <v>118</v>
      </c>
      <c r="R2238">
        <f t="shared" si="296"/>
        <v>47.2</v>
      </c>
      <c r="S2238" s="15">
        <f t="shared" si="297"/>
        <v>41243.367303240739</v>
      </c>
      <c r="T2238" s="15">
        <f t="shared" si="298"/>
        <v>41283.367303240739</v>
      </c>
      <c r="U2238">
        <f t="shared" si="304"/>
        <v>2012</v>
      </c>
    </row>
    <row r="2239" spans="1:22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 t="s">
        <v>8327</v>
      </c>
      <c r="P2239" t="s">
        <v>8338</v>
      </c>
      <c r="Q2239">
        <f t="shared" si="295"/>
        <v>118</v>
      </c>
      <c r="R2239">
        <f t="shared" si="296"/>
        <v>47</v>
      </c>
      <c r="S2239" s="15">
        <f t="shared" si="297"/>
        <v>41802.757719907408</v>
      </c>
      <c r="T2239" s="15">
        <f t="shared" si="298"/>
        <v>41832.757719907408</v>
      </c>
      <c r="U2239">
        <f t="shared" si="304"/>
        <v>2014</v>
      </c>
    </row>
    <row r="2240" spans="1:22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 t="s">
        <v>8323</v>
      </c>
      <c r="P2240" t="s">
        <v>8326</v>
      </c>
      <c r="Q2240">
        <f t="shared" si="295"/>
        <v>131</v>
      </c>
      <c r="R2240">
        <f t="shared" si="296"/>
        <v>97.92</v>
      </c>
      <c r="S2240" s="15">
        <f t="shared" si="297"/>
        <v>41974.743148148147</v>
      </c>
      <c r="T2240" s="15">
        <f t="shared" si="298"/>
        <v>42004.743148148147</v>
      </c>
      <c r="U2240">
        <f t="shared" si="304"/>
        <v>2014</v>
      </c>
      <c r="V2240">
        <f>_xlfn.DAYS(T2240,S2240)</f>
        <v>30</v>
      </c>
    </row>
    <row r="2241" spans="1:22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 t="s">
        <v>8316</v>
      </c>
      <c r="P2241" t="s">
        <v>8334</v>
      </c>
      <c r="Q2241">
        <f t="shared" si="295"/>
        <v>8</v>
      </c>
      <c r="R2241">
        <f t="shared" si="296"/>
        <v>23.96</v>
      </c>
      <c r="S2241" s="15">
        <f t="shared" si="297"/>
        <v>42151.189525462964</v>
      </c>
      <c r="T2241" s="15">
        <f t="shared" si="298"/>
        <v>42181.189525462964</v>
      </c>
      <c r="U2241">
        <f t="shared" si="304"/>
        <v>2015</v>
      </c>
    </row>
    <row r="2242" spans="1:22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 t="s">
        <v>8319</v>
      </c>
      <c r="P2242" t="s">
        <v>8345</v>
      </c>
      <c r="Q2242">
        <f t="shared" si="295"/>
        <v>39</v>
      </c>
      <c r="R2242">
        <f t="shared" si="296"/>
        <v>83.57</v>
      </c>
      <c r="S2242" s="15">
        <f t="shared" si="297"/>
        <v>42240.840289351851</v>
      </c>
      <c r="T2242" s="15">
        <f t="shared" si="298"/>
        <v>42270.840289351851</v>
      </c>
      <c r="U2242">
        <f t="shared" si="304"/>
        <v>2015</v>
      </c>
    </row>
    <row r="2243" spans="1:22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 t="s">
        <v>8323</v>
      </c>
      <c r="P2243" t="s">
        <v>8326</v>
      </c>
      <c r="Q2243">
        <f t="shared" ref="Q2243:Q2306" si="305">ROUND(E2243/D2243*100,0)</f>
        <v>117</v>
      </c>
      <c r="R2243">
        <f t="shared" ref="R2243:R2306" si="306">IFERROR(ROUND(E2243/L2243,2),0)</f>
        <v>44.92</v>
      </c>
      <c r="S2243" s="15">
        <f t="shared" ref="S2243:S2306" si="307">(((J2243/60)/60)/24)+DATE(1970,1,1)</f>
        <v>41837.323009259257</v>
      </c>
      <c r="T2243" s="15">
        <f t="shared" ref="T2243:T2306" si="308">(((I2243/60)/60)/24)+DATE(1970,1,1)</f>
        <v>41847.958333333336</v>
      </c>
      <c r="U2243">
        <f t="shared" si="304"/>
        <v>2014</v>
      </c>
      <c r="V2243">
        <f>_xlfn.DAYS(T2243,S2243)</f>
        <v>10</v>
      </c>
    </row>
    <row r="2244" spans="1:22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 t="s">
        <v>8316</v>
      </c>
      <c r="P2244" t="s">
        <v>8317</v>
      </c>
      <c r="Q2244">
        <f t="shared" si="305"/>
        <v>1165</v>
      </c>
      <c r="R2244">
        <f t="shared" si="306"/>
        <v>41.61</v>
      </c>
      <c r="S2244" s="15">
        <f t="shared" si="307"/>
        <v>42710.824618055558</v>
      </c>
      <c r="T2244" s="15">
        <f t="shared" si="308"/>
        <v>42740.824618055558</v>
      </c>
      <c r="U2244">
        <f t="shared" si="304"/>
        <v>2016</v>
      </c>
    </row>
    <row r="2245" spans="1:22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 t="s">
        <v>8308</v>
      </c>
      <c r="P2245" t="s">
        <v>8310</v>
      </c>
      <c r="Q2245">
        <f t="shared" si="305"/>
        <v>2</v>
      </c>
      <c r="R2245">
        <f t="shared" si="306"/>
        <v>37.450000000000003</v>
      </c>
      <c r="S2245" s="15">
        <f t="shared" si="307"/>
        <v>42746.096585648149</v>
      </c>
      <c r="T2245" s="15">
        <f t="shared" si="308"/>
        <v>42776.096585648149</v>
      </c>
      <c r="U2245">
        <f t="shared" si="304"/>
        <v>2017</v>
      </c>
    </row>
    <row r="2246" spans="1:22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 t="s">
        <v>8323</v>
      </c>
      <c r="P2246" t="s">
        <v>8326</v>
      </c>
      <c r="Q2246">
        <f t="shared" si="305"/>
        <v>17</v>
      </c>
      <c r="R2246">
        <f t="shared" si="306"/>
        <v>82.57</v>
      </c>
      <c r="S2246" s="15">
        <f t="shared" si="307"/>
        <v>41842.828680555554</v>
      </c>
      <c r="T2246" s="15">
        <f t="shared" si="308"/>
        <v>41882.827650462961</v>
      </c>
      <c r="U2246">
        <f t="shared" si="304"/>
        <v>2014</v>
      </c>
      <c r="V2246">
        <f>_xlfn.DAYS(T2246,S2246)</f>
        <v>40</v>
      </c>
    </row>
    <row r="2247" spans="1:22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 t="s">
        <v>8319</v>
      </c>
      <c r="P2247" t="s">
        <v>8345</v>
      </c>
      <c r="Q2247">
        <f t="shared" si="305"/>
        <v>4</v>
      </c>
      <c r="R2247">
        <f t="shared" si="306"/>
        <v>60.79</v>
      </c>
      <c r="S2247" s="15">
        <f t="shared" si="307"/>
        <v>42061.154930555553</v>
      </c>
      <c r="T2247" s="15">
        <f t="shared" si="308"/>
        <v>42091.113263888896</v>
      </c>
      <c r="U2247">
        <f t="shared" si="304"/>
        <v>2015</v>
      </c>
    </row>
    <row r="2248" spans="1:22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 t="s">
        <v>8323</v>
      </c>
      <c r="P2248" t="s">
        <v>8326</v>
      </c>
      <c r="Q2248">
        <f t="shared" si="305"/>
        <v>115</v>
      </c>
      <c r="R2248">
        <f t="shared" si="306"/>
        <v>50</v>
      </c>
      <c r="S2248" s="15">
        <f t="shared" si="307"/>
        <v>41881.453587962962</v>
      </c>
      <c r="T2248" s="15">
        <f t="shared" si="308"/>
        <v>41911.453587962962</v>
      </c>
      <c r="U2248">
        <f t="shared" si="304"/>
        <v>2014</v>
      </c>
      <c r="V2248">
        <f>_xlfn.DAYS(T2248,S2248)</f>
        <v>30</v>
      </c>
    </row>
    <row r="2249" spans="1:22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 t="s">
        <v>8323</v>
      </c>
      <c r="P2249" t="s">
        <v>8335</v>
      </c>
      <c r="Q2249">
        <f t="shared" si="305"/>
        <v>115</v>
      </c>
      <c r="R2249">
        <f t="shared" si="306"/>
        <v>115</v>
      </c>
      <c r="S2249" s="15">
        <f t="shared" si="307"/>
        <v>42531.980694444443</v>
      </c>
      <c r="T2249" s="15">
        <f t="shared" si="308"/>
        <v>42561.980694444443</v>
      </c>
      <c r="U2249">
        <f t="shared" si="304"/>
        <v>2016</v>
      </c>
    </row>
    <row r="2250" spans="1:22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 t="s">
        <v>8313</v>
      </c>
      <c r="P2250" t="s">
        <v>8314</v>
      </c>
      <c r="Q2250">
        <f t="shared" si="305"/>
        <v>46</v>
      </c>
      <c r="R2250">
        <f t="shared" si="306"/>
        <v>88.31</v>
      </c>
      <c r="S2250" s="15">
        <f t="shared" si="307"/>
        <v>41930.218657407408</v>
      </c>
      <c r="T2250" s="15">
        <f t="shared" si="308"/>
        <v>41972.624305555553</v>
      </c>
      <c r="U2250">
        <f t="shared" si="304"/>
        <v>2014</v>
      </c>
    </row>
    <row r="2251" spans="1:22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 t="s">
        <v>8313</v>
      </c>
      <c r="P2251" t="s">
        <v>8314</v>
      </c>
      <c r="Q2251">
        <f t="shared" si="305"/>
        <v>115</v>
      </c>
      <c r="R2251">
        <f t="shared" si="306"/>
        <v>42.48</v>
      </c>
      <c r="S2251" s="15">
        <f t="shared" si="307"/>
        <v>42505.955925925926</v>
      </c>
      <c r="T2251" s="15">
        <f t="shared" si="308"/>
        <v>42565.955925925926</v>
      </c>
      <c r="U2251">
        <f t="shared" si="304"/>
        <v>2016</v>
      </c>
    </row>
    <row r="2252" spans="1:22" ht="48" hidden="1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 t="s">
        <v>8323</v>
      </c>
      <c r="P2252" t="s">
        <v>8324</v>
      </c>
      <c r="Q2252">
        <f t="shared" si="305"/>
        <v>6</v>
      </c>
      <c r="R2252">
        <f t="shared" si="306"/>
        <v>163.57</v>
      </c>
      <c r="S2252" s="15">
        <f t="shared" si="307"/>
        <v>42787.862430555557</v>
      </c>
      <c r="T2252" s="15">
        <f t="shared" si="308"/>
        <v>42830.820763888885</v>
      </c>
      <c r="U2252">
        <f t="shared" si="304"/>
        <v>2017</v>
      </c>
    </row>
    <row r="2253" spans="1:22" ht="32" hidden="1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 t="s">
        <v>8323</v>
      </c>
      <c r="P2253" t="s">
        <v>8335</v>
      </c>
      <c r="Q2253">
        <f t="shared" si="305"/>
        <v>11</v>
      </c>
      <c r="R2253">
        <f t="shared" si="306"/>
        <v>286.25</v>
      </c>
      <c r="S2253" s="15">
        <f t="shared" si="307"/>
        <v>42009.493263888886</v>
      </c>
      <c r="T2253" s="15">
        <f t="shared" si="308"/>
        <v>42039.493263888886</v>
      </c>
      <c r="U2253">
        <f t="shared" si="304"/>
        <v>2015</v>
      </c>
    </row>
    <row r="2254" spans="1:22" ht="16" hidden="1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 t="s">
        <v>8327</v>
      </c>
      <c r="P2254" t="s">
        <v>8328</v>
      </c>
      <c r="Q2254">
        <f t="shared" si="305"/>
        <v>115</v>
      </c>
      <c r="R2254">
        <f t="shared" si="306"/>
        <v>57.25</v>
      </c>
      <c r="S2254" s="15">
        <f t="shared" si="307"/>
        <v>40920.904895833337</v>
      </c>
      <c r="T2254" s="15">
        <f t="shared" si="308"/>
        <v>40951.904895833337</v>
      </c>
      <c r="U2254">
        <f t="shared" si="304"/>
        <v>2012</v>
      </c>
    </row>
    <row r="2255" spans="1:22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 t="s">
        <v>8323</v>
      </c>
      <c r="P2255" t="s">
        <v>8326</v>
      </c>
      <c r="Q2255">
        <f t="shared" si="305"/>
        <v>115</v>
      </c>
      <c r="R2255">
        <f t="shared" si="306"/>
        <v>18.77</v>
      </c>
      <c r="S2255" s="15">
        <f t="shared" si="307"/>
        <v>42103.535254629634</v>
      </c>
      <c r="T2255" s="15">
        <f t="shared" si="308"/>
        <v>42117.535254629634</v>
      </c>
      <c r="U2255">
        <f t="shared" si="304"/>
        <v>2015</v>
      </c>
      <c r="V2255">
        <f t="shared" ref="V2255:V2257" si="309">_xlfn.DAYS(T2255,S2255)</f>
        <v>14</v>
      </c>
    </row>
    <row r="2256" spans="1:22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 t="s">
        <v>8323</v>
      </c>
      <c r="P2256" t="s">
        <v>8326</v>
      </c>
      <c r="Q2256">
        <f t="shared" si="305"/>
        <v>38</v>
      </c>
      <c r="R2256">
        <f t="shared" si="306"/>
        <v>81.569999999999993</v>
      </c>
      <c r="S2256" s="15">
        <f t="shared" si="307"/>
        <v>41850.863252314812</v>
      </c>
      <c r="T2256" s="15">
        <f t="shared" si="308"/>
        <v>41880.863252314812</v>
      </c>
      <c r="U2256">
        <f t="shared" si="304"/>
        <v>2014</v>
      </c>
      <c r="V2256">
        <f t="shared" si="309"/>
        <v>30</v>
      </c>
    </row>
    <row r="2257" spans="1:22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 t="s">
        <v>8323</v>
      </c>
      <c r="P2257" t="s">
        <v>8326</v>
      </c>
      <c r="Q2257">
        <f t="shared" si="305"/>
        <v>119</v>
      </c>
      <c r="R2257">
        <f t="shared" si="306"/>
        <v>42.3</v>
      </c>
      <c r="S2257" s="15">
        <f t="shared" si="307"/>
        <v>41884.599849537037</v>
      </c>
      <c r="T2257" s="15">
        <f t="shared" si="308"/>
        <v>41900.165972222225</v>
      </c>
      <c r="U2257">
        <f t="shared" si="304"/>
        <v>2014</v>
      </c>
      <c r="V2257">
        <f t="shared" si="309"/>
        <v>16</v>
      </c>
    </row>
    <row r="2258" spans="1:22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 t="s">
        <v>8327</v>
      </c>
      <c r="P2258" t="s">
        <v>8329</v>
      </c>
      <c r="Q2258">
        <f t="shared" si="305"/>
        <v>152</v>
      </c>
      <c r="R2258">
        <f t="shared" si="306"/>
        <v>42.22</v>
      </c>
      <c r="S2258" s="15">
        <f t="shared" si="307"/>
        <v>41031.82163194444</v>
      </c>
      <c r="T2258" s="15">
        <f t="shared" si="308"/>
        <v>41061.82163194444</v>
      </c>
      <c r="U2258">
        <f t="shared" si="304"/>
        <v>2012</v>
      </c>
    </row>
    <row r="2259" spans="1:22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 t="s">
        <v>8308</v>
      </c>
      <c r="P2259" t="s">
        <v>8310</v>
      </c>
      <c r="Q2259">
        <f t="shared" si="305"/>
        <v>11</v>
      </c>
      <c r="R2259">
        <f t="shared" si="306"/>
        <v>29.89</v>
      </c>
      <c r="S2259" s="15">
        <f t="shared" si="307"/>
        <v>42611.613564814819</v>
      </c>
      <c r="T2259" s="15">
        <f t="shared" si="308"/>
        <v>42651.613564814819</v>
      </c>
      <c r="U2259">
        <f t="shared" si="304"/>
        <v>2016</v>
      </c>
    </row>
    <row r="2260" spans="1:22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 t="s">
        <v>8308</v>
      </c>
      <c r="P2260" t="s">
        <v>8310</v>
      </c>
      <c r="Q2260">
        <f t="shared" si="305"/>
        <v>1</v>
      </c>
      <c r="R2260">
        <f t="shared" si="306"/>
        <v>102.73</v>
      </c>
      <c r="S2260" s="15">
        <f t="shared" si="307"/>
        <v>41974.791990740734</v>
      </c>
      <c r="T2260" s="15">
        <f t="shared" si="308"/>
        <v>42019.791990740734</v>
      </c>
      <c r="U2260">
        <f t="shared" si="304"/>
        <v>2014</v>
      </c>
    </row>
    <row r="2261" spans="1:22" ht="48" hidden="1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 t="s">
        <v>8327</v>
      </c>
      <c r="P2261" t="s">
        <v>8329</v>
      </c>
      <c r="Q2261">
        <f t="shared" si="305"/>
        <v>103</v>
      </c>
      <c r="R2261">
        <f t="shared" si="306"/>
        <v>33.24</v>
      </c>
      <c r="S2261" s="15">
        <f t="shared" si="307"/>
        <v>40997.257222222222</v>
      </c>
      <c r="T2261" s="15">
        <f t="shared" si="308"/>
        <v>41015.257222222222</v>
      </c>
      <c r="U2261">
        <f t="shared" si="304"/>
        <v>2012</v>
      </c>
    </row>
    <row r="2262" spans="1:22" ht="32" hidden="1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 t="s">
        <v>8327</v>
      </c>
      <c r="P2262" t="s">
        <v>8331</v>
      </c>
      <c r="Q2262">
        <f t="shared" si="305"/>
        <v>113</v>
      </c>
      <c r="R2262">
        <f t="shared" si="306"/>
        <v>66.47</v>
      </c>
      <c r="S2262" s="15">
        <f t="shared" si="307"/>
        <v>41321.339583333334</v>
      </c>
      <c r="T2262" s="15">
        <f t="shared" si="308"/>
        <v>41328.339583333334</v>
      </c>
      <c r="U2262">
        <f t="shared" si="304"/>
        <v>2013</v>
      </c>
    </row>
    <row r="2263" spans="1:22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 t="s">
        <v>8323</v>
      </c>
      <c r="P2263" t="s">
        <v>8326</v>
      </c>
      <c r="Q2263">
        <f t="shared" si="305"/>
        <v>113</v>
      </c>
      <c r="R2263">
        <f t="shared" si="306"/>
        <v>66.47</v>
      </c>
      <c r="S2263" s="15">
        <f t="shared" si="307"/>
        <v>42661.132245370376</v>
      </c>
      <c r="T2263" s="15">
        <f t="shared" si="308"/>
        <v>42693.916666666672</v>
      </c>
      <c r="U2263">
        <f t="shared" si="304"/>
        <v>2016</v>
      </c>
      <c r="V2263">
        <f>_xlfn.DAYS(T2263,S2263)</f>
        <v>32</v>
      </c>
    </row>
    <row r="2264" spans="1:22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 t="s">
        <v>8319</v>
      </c>
      <c r="P2264" t="s">
        <v>8345</v>
      </c>
      <c r="Q2264">
        <f t="shared" si="305"/>
        <v>23</v>
      </c>
      <c r="R2264">
        <f t="shared" si="306"/>
        <v>56.3</v>
      </c>
      <c r="S2264" s="15">
        <f t="shared" si="307"/>
        <v>42595.585358796292</v>
      </c>
      <c r="T2264" s="15">
        <f t="shared" si="308"/>
        <v>42616.585358796292</v>
      </c>
      <c r="U2264">
        <f t="shared" si="304"/>
        <v>2016</v>
      </c>
    </row>
    <row r="2265" spans="1:22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 t="s">
        <v>8323</v>
      </c>
      <c r="P2265" t="s">
        <v>8326</v>
      </c>
      <c r="Q2265">
        <f t="shared" si="305"/>
        <v>38</v>
      </c>
      <c r="R2265">
        <f t="shared" si="306"/>
        <v>86.62</v>
      </c>
      <c r="S2265" s="15">
        <f t="shared" si="307"/>
        <v>41865.878657407404</v>
      </c>
      <c r="T2265" s="15">
        <f t="shared" si="308"/>
        <v>41925.878657407404</v>
      </c>
      <c r="U2265">
        <f t="shared" si="304"/>
        <v>2014</v>
      </c>
      <c r="V2265">
        <f t="shared" ref="V2265:V2266" si="310">_xlfn.DAYS(T2265,S2265)</f>
        <v>60</v>
      </c>
    </row>
    <row r="2266" spans="1:22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 t="s">
        <v>8323</v>
      </c>
      <c r="P2266" t="s">
        <v>8326</v>
      </c>
      <c r="Q2266">
        <f t="shared" si="305"/>
        <v>102</v>
      </c>
      <c r="R2266">
        <f t="shared" si="306"/>
        <v>59.21</v>
      </c>
      <c r="S2266" s="15">
        <f t="shared" si="307"/>
        <v>42073.660694444443</v>
      </c>
      <c r="T2266" s="15">
        <f t="shared" si="308"/>
        <v>42095.165972222225</v>
      </c>
      <c r="U2266">
        <f t="shared" si="304"/>
        <v>2015</v>
      </c>
      <c r="V2266">
        <f t="shared" si="310"/>
        <v>22</v>
      </c>
    </row>
    <row r="2267" spans="1:22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 t="s">
        <v>8327</v>
      </c>
      <c r="P2267" t="s">
        <v>8328</v>
      </c>
      <c r="Q2267">
        <f t="shared" si="305"/>
        <v>187</v>
      </c>
      <c r="R2267">
        <f t="shared" si="306"/>
        <v>38.74</v>
      </c>
      <c r="S2267" s="15">
        <f t="shared" si="307"/>
        <v>41059.118993055556</v>
      </c>
      <c r="T2267" s="15">
        <f t="shared" si="308"/>
        <v>41075.165972222225</v>
      </c>
      <c r="U2267">
        <f t="shared" si="304"/>
        <v>2012</v>
      </c>
    </row>
    <row r="2268" spans="1:22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 t="s">
        <v>8323</v>
      </c>
      <c r="P2268" t="s">
        <v>8326</v>
      </c>
      <c r="Q2268">
        <f t="shared" si="305"/>
        <v>112</v>
      </c>
      <c r="R2268">
        <f t="shared" si="306"/>
        <v>58.95</v>
      </c>
      <c r="S2268" s="15">
        <f t="shared" si="307"/>
        <v>42572.61681712963</v>
      </c>
      <c r="T2268" s="15">
        <f t="shared" si="308"/>
        <v>42589.125</v>
      </c>
      <c r="U2268">
        <f t="shared" si="304"/>
        <v>2016</v>
      </c>
      <c r="V2268">
        <f t="shared" ref="V2268:V2271" si="311">_xlfn.DAYS(T2268,S2268)</f>
        <v>17</v>
      </c>
    </row>
    <row r="2269" spans="1:22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 t="s">
        <v>8323</v>
      </c>
      <c r="P2269" t="s">
        <v>8326</v>
      </c>
      <c r="Q2269">
        <f t="shared" si="305"/>
        <v>112</v>
      </c>
      <c r="R2269">
        <f t="shared" si="306"/>
        <v>62.17</v>
      </c>
      <c r="S2269" s="15">
        <f t="shared" si="307"/>
        <v>42374.651504629626</v>
      </c>
      <c r="T2269" s="15">
        <f t="shared" si="308"/>
        <v>42384.651504629626</v>
      </c>
      <c r="U2269">
        <f t="shared" si="304"/>
        <v>2016</v>
      </c>
      <c r="V2269">
        <f t="shared" si="311"/>
        <v>10</v>
      </c>
    </row>
    <row r="2270" spans="1:22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 t="s">
        <v>8323</v>
      </c>
      <c r="P2270" t="s">
        <v>8326</v>
      </c>
      <c r="Q2270">
        <f t="shared" si="305"/>
        <v>106</v>
      </c>
      <c r="R2270">
        <f t="shared" si="306"/>
        <v>61.94</v>
      </c>
      <c r="S2270" s="15">
        <f t="shared" si="307"/>
        <v>42499.039629629624</v>
      </c>
      <c r="T2270" s="15">
        <f t="shared" si="308"/>
        <v>42529.039629629624</v>
      </c>
      <c r="U2270">
        <f t="shared" si="304"/>
        <v>2016</v>
      </c>
      <c r="V2270">
        <f t="shared" si="311"/>
        <v>30</v>
      </c>
    </row>
    <row r="2271" spans="1:22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 t="s">
        <v>8323</v>
      </c>
      <c r="P2271" t="s">
        <v>8326</v>
      </c>
      <c r="Q2271">
        <f t="shared" si="305"/>
        <v>223</v>
      </c>
      <c r="R2271">
        <f t="shared" si="306"/>
        <v>61.94</v>
      </c>
      <c r="S2271" s="15">
        <f t="shared" si="307"/>
        <v>41830.545694444445</v>
      </c>
      <c r="T2271" s="15">
        <f t="shared" si="308"/>
        <v>41859.936111111114</v>
      </c>
      <c r="U2271">
        <f t="shared" si="304"/>
        <v>2014</v>
      </c>
      <c r="V2271">
        <f t="shared" si="311"/>
        <v>29</v>
      </c>
    </row>
    <row r="2272" spans="1:22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 t="s">
        <v>8327</v>
      </c>
      <c r="P2272" t="s">
        <v>8328</v>
      </c>
      <c r="Q2272">
        <f t="shared" si="305"/>
        <v>171</v>
      </c>
      <c r="R2272">
        <f t="shared" si="306"/>
        <v>35.840000000000003</v>
      </c>
      <c r="S2272" s="15">
        <f t="shared" si="307"/>
        <v>40670.507326388892</v>
      </c>
      <c r="T2272" s="15">
        <f t="shared" si="308"/>
        <v>40709.165972222225</v>
      </c>
      <c r="U2272">
        <f t="shared" si="304"/>
        <v>2011</v>
      </c>
    </row>
    <row r="2273" spans="1:22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 t="s">
        <v>8323</v>
      </c>
      <c r="P2273" t="s">
        <v>8326</v>
      </c>
      <c r="Q2273">
        <f t="shared" si="305"/>
        <v>111</v>
      </c>
      <c r="R2273">
        <f t="shared" si="306"/>
        <v>58.42</v>
      </c>
      <c r="S2273" s="15">
        <f t="shared" si="307"/>
        <v>41869.740671296298</v>
      </c>
      <c r="T2273" s="15">
        <f t="shared" si="308"/>
        <v>41899.740671296298</v>
      </c>
      <c r="U2273">
        <f t="shared" si="304"/>
        <v>2014</v>
      </c>
      <c r="V2273">
        <f>_xlfn.DAYS(T2273,S2273)</f>
        <v>30</v>
      </c>
    </row>
    <row r="2274" spans="1:22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 t="s">
        <v>8308</v>
      </c>
      <c r="P2274" t="s">
        <v>8310</v>
      </c>
      <c r="Q2274">
        <f t="shared" si="305"/>
        <v>4</v>
      </c>
      <c r="R2274">
        <f t="shared" si="306"/>
        <v>65.180000000000007</v>
      </c>
      <c r="S2274" s="15">
        <f t="shared" si="307"/>
        <v>42481.376597222217</v>
      </c>
      <c r="T2274" s="15">
        <f t="shared" si="308"/>
        <v>42511.376597222217</v>
      </c>
      <c r="U2274">
        <f t="shared" si="304"/>
        <v>2016</v>
      </c>
    </row>
    <row r="2275" spans="1:22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 t="s">
        <v>8321</v>
      </c>
      <c r="P2275" t="s">
        <v>8343</v>
      </c>
      <c r="Q2275">
        <f t="shared" si="305"/>
        <v>111</v>
      </c>
      <c r="R2275">
        <f t="shared" si="306"/>
        <v>73.73</v>
      </c>
      <c r="S2275" s="15">
        <f t="shared" si="307"/>
        <v>41065.858067129629</v>
      </c>
      <c r="T2275" s="15">
        <f t="shared" si="308"/>
        <v>41093.875</v>
      </c>
      <c r="U2275">
        <f t="shared" si="304"/>
        <v>2012</v>
      </c>
    </row>
    <row r="2276" spans="1:22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 t="s">
        <v>8323</v>
      </c>
      <c r="P2276" t="s">
        <v>8326</v>
      </c>
      <c r="Q2276">
        <f t="shared" si="305"/>
        <v>221</v>
      </c>
      <c r="R2276">
        <f t="shared" si="306"/>
        <v>61.39</v>
      </c>
      <c r="S2276" s="15">
        <f t="shared" si="307"/>
        <v>42107.067557870367</v>
      </c>
      <c r="T2276" s="15">
        <f t="shared" si="308"/>
        <v>42137.067557870367</v>
      </c>
      <c r="U2276">
        <f t="shared" si="304"/>
        <v>2015</v>
      </c>
      <c r="V2276">
        <f t="shared" ref="V2276:V2277" si="312">_xlfn.DAYS(T2276,S2276)</f>
        <v>30</v>
      </c>
    </row>
    <row r="2277" spans="1:22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 t="s">
        <v>8323</v>
      </c>
      <c r="P2277" t="s">
        <v>8326</v>
      </c>
      <c r="Q2277">
        <f t="shared" si="305"/>
        <v>16</v>
      </c>
      <c r="R2277">
        <f t="shared" si="306"/>
        <v>91.83</v>
      </c>
      <c r="S2277" s="15">
        <f t="shared" si="307"/>
        <v>42538.968310185184</v>
      </c>
      <c r="T2277" s="15">
        <f t="shared" si="308"/>
        <v>42568.029861111107</v>
      </c>
      <c r="U2277">
        <f t="shared" si="304"/>
        <v>2016</v>
      </c>
      <c r="V2277">
        <f t="shared" si="312"/>
        <v>30</v>
      </c>
    </row>
    <row r="2278" spans="1:22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 t="s">
        <v>8308</v>
      </c>
      <c r="P2278" t="s">
        <v>8342</v>
      </c>
      <c r="Q2278">
        <f t="shared" si="305"/>
        <v>15</v>
      </c>
      <c r="R2278">
        <f t="shared" si="306"/>
        <v>367</v>
      </c>
      <c r="S2278" s="15">
        <f t="shared" si="307"/>
        <v>42159.649583333332</v>
      </c>
      <c r="T2278" s="15">
        <f t="shared" si="308"/>
        <v>42219.649583333332</v>
      </c>
      <c r="U2278">
        <f t="shared" si="304"/>
        <v>2015</v>
      </c>
    </row>
    <row r="2279" spans="1:22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 t="s">
        <v>8323</v>
      </c>
      <c r="P2279" t="s">
        <v>8326</v>
      </c>
      <c r="Q2279">
        <f t="shared" si="305"/>
        <v>110</v>
      </c>
      <c r="R2279">
        <f t="shared" si="306"/>
        <v>40.78</v>
      </c>
      <c r="S2279" s="15">
        <f t="shared" si="307"/>
        <v>41866.79886574074</v>
      </c>
      <c r="T2279" s="15">
        <f t="shared" si="308"/>
        <v>41885.207638888889</v>
      </c>
      <c r="U2279">
        <f t="shared" si="304"/>
        <v>2014</v>
      </c>
      <c r="V2279">
        <f>_xlfn.DAYS(T2279,S2279)</f>
        <v>19</v>
      </c>
    </row>
    <row r="2280" spans="1:22" ht="48" hidden="1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 t="s">
        <v>8308</v>
      </c>
      <c r="P2280" t="s">
        <v>8340</v>
      </c>
      <c r="Q2280">
        <f t="shared" si="305"/>
        <v>0</v>
      </c>
      <c r="R2280">
        <f t="shared" si="306"/>
        <v>550</v>
      </c>
      <c r="S2280" s="15">
        <f t="shared" si="307"/>
        <v>42241.798206018517</v>
      </c>
      <c r="T2280" s="15">
        <f t="shared" si="308"/>
        <v>42271.798206018517</v>
      </c>
      <c r="U2280">
        <f t="shared" si="304"/>
        <v>2015</v>
      </c>
    </row>
    <row r="2281" spans="1:22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 t="s">
        <v>8323</v>
      </c>
      <c r="P2281" t="s">
        <v>8335</v>
      </c>
      <c r="Q2281">
        <f t="shared" si="305"/>
        <v>100</v>
      </c>
      <c r="R2281">
        <f t="shared" si="306"/>
        <v>73.33</v>
      </c>
      <c r="S2281" s="15">
        <f t="shared" si="307"/>
        <v>42445.598136574074</v>
      </c>
      <c r="T2281" s="15">
        <f t="shared" si="308"/>
        <v>42475.598136574074</v>
      </c>
      <c r="U2281">
        <f t="shared" si="304"/>
        <v>2016</v>
      </c>
    </row>
    <row r="2282" spans="1:22" ht="48" hidden="1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 t="s">
        <v>8327</v>
      </c>
      <c r="P2282" t="s">
        <v>8341</v>
      </c>
      <c r="Q2282">
        <f t="shared" si="305"/>
        <v>110</v>
      </c>
      <c r="R2282">
        <f t="shared" si="306"/>
        <v>100</v>
      </c>
      <c r="S2282" s="15">
        <f t="shared" si="307"/>
        <v>40696.648784722223</v>
      </c>
      <c r="T2282" s="15">
        <f t="shared" si="308"/>
        <v>40756.648784722223</v>
      </c>
      <c r="U2282">
        <f t="shared" si="304"/>
        <v>2011</v>
      </c>
    </row>
    <row r="2283" spans="1:22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 t="s">
        <v>8323</v>
      </c>
      <c r="P2283" t="s">
        <v>8326</v>
      </c>
      <c r="Q2283">
        <f t="shared" si="305"/>
        <v>22</v>
      </c>
      <c r="R2283">
        <f t="shared" si="306"/>
        <v>47.7</v>
      </c>
      <c r="S2283" s="15">
        <f t="shared" si="307"/>
        <v>41740.493657407409</v>
      </c>
      <c r="T2283" s="15">
        <f t="shared" si="308"/>
        <v>41770.493657407409</v>
      </c>
      <c r="U2283">
        <f t="shared" si="304"/>
        <v>2014</v>
      </c>
      <c r="V2283">
        <f>_xlfn.DAYS(T2283,S2283)</f>
        <v>30</v>
      </c>
    </row>
    <row r="2284" spans="1:22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 t="s">
        <v>8323</v>
      </c>
      <c r="P2284" t="s">
        <v>8324</v>
      </c>
      <c r="Q2284">
        <f t="shared" si="305"/>
        <v>2</v>
      </c>
      <c r="R2284">
        <f t="shared" si="306"/>
        <v>18.899999999999999</v>
      </c>
      <c r="S2284" s="15">
        <f t="shared" si="307"/>
        <v>41872.802928240737</v>
      </c>
      <c r="T2284" s="15">
        <f t="shared" si="308"/>
        <v>41917.802928240737</v>
      </c>
      <c r="U2284">
        <f t="shared" si="304"/>
        <v>2014</v>
      </c>
    </row>
    <row r="2285" spans="1:22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 t="s">
        <v>8311</v>
      </c>
      <c r="P2285" t="s">
        <v>8333</v>
      </c>
      <c r="Q2285">
        <f t="shared" si="305"/>
        <v>109</v>
      </c>
      <c r="R2285">
        <f t="shared" si="306"/>
        <v>43.64</v>
      </c>
      <c r="S2285" s="15">
        <f t="shared" si="307"/>
        <v>41464.934386574074</v>
      </c>
      <c r="T2285" s="15">
        <f t="shared" si="308"/>
        <v>41524.934386574074</v>
      </c>
      <c r="U2285">
        <f t="shared" si="304"/>
        <v>2013</v>
      </c>
    </row>
    <row r="2286" spans="1:22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 t="s">
        <v>8323</v>
      </c>
      <c r="P2286" t="s">
        <v>8326</v>
      </c>
      <c r="Q2286">
        <f t="shared" si="305"/>
        <v>218</v>
      </c>
      <c r="R2286">
        <f t="shared" si="306"/>
        <v>54.5</v>
      </c>
      <c r="S2286" s="15">
        <f t="shared" si="307"/>
        <v>42056.091631944444</v>
      </c>
      <c r="T2286" s="15">
        <f t="shared" si="308"/>
        <v>42070.204861111109</v>
      </c>
      <c r="U2286">
        <f t="shared" si="304"/>
        <v>2015</v>
      </c>
      <c r="V2286">
        <f t="shared" ref="V2286:V2289" si="313">_xlfn.DAYS(T2286,S2286)</f>
        <v>14</v>
      </c>
    </row>
    <row r="2287" spans="1:22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 t="s">
        <v>8323</v>
      </c>
      <c r="P2287" t="s">
        <v>8326</v>
      </c>
      <c r="Q2287">
        <f t="shared" si="305"/>
        <v>109</v>
      </c>
      <c r="R2287">
        <f t="shared" si="306"/>
        <v>26.54</v>
      </c>
      <c r="S2287" s="15">
        <f t="shared" si="307"/>
        <v>42135.810694444444</v>
      </c>
      <c r="T2287" s="15">
        <f t="shared" si="308"/>
        <v>42165.810694444444</v>
      </c>
      <c r="U2287">
        <f t="shared" si="304"/>
        <v>2015</v>
      </c>
      <c r="V2287">
        <f t="shared" si="313"/>
        <v>30</v>
      </c>
    </row>
    <row r="2288" spans="1:22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 t="s">
        <v>8323</v>
      </c>
      <c r="P2288" t="s">
        <v>8326</v>
      </c>
      <c r="Q2288">
        <f t="shared" si="305"/>
        <v>108</v>
      </c>
      <c r="R2288">
        <f t="shared" si="306"/>
        <v>30.93</v>
      </c>
      <c r="S2288" s="15">
        <f t="shared" si="307"/>
        <v>41785.707708333335</v>
      </c>
      <c r="T2288" s="15">
        <f t="shared" si="308"/>
        <v>41815.707708333335</v>
      </c>
      <c r="U2288">
        <f t="shared" si="304"/>
        <v>2014</v>
      </c>
      <c r="V2288">
        <f t="shared" si="313"/>
        <v>30</v>
      </c>
    </row>
    <row r="2289" spans="1:22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 t="s">
        <v>8323</v>
      </c>
      <c r="P2289" t="s">
        <v>8326</v>
      </c>
      <c r="Q2289">
        <f t="shared" si="305"/>
        <v>108</v>
      </c>
      <c r="R2289">
        <f t="shared" si="306"/>
        <v>43.28</v>
      </c>
      <c r="S2289" s="15">
        <f t="shared" si="307"/>
        <v>42016.832465277781</v>
      </c>
      <c r="T2289" s="15">
        <f t="shared" si="308"/>
        <v>42040.513888888891</v>
      </c>
      <c r="U2289">
        <f t="shared" si="304"/>
        <v>2015</v>
      </c>
      <c r="V2289">
        <f t="shared" si="313"/>
        <v>24</v>
      </c>
    </row>
    <row r="2290" spans="1:22" ht="48" hidden="1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 t="s">
        <v>8327</v>
      </c>
      <c r="P2290" t="s">
        <v>8331</v>
      </c>
      <c r="Q2290">
        <f t="shared" si="305"/>
        <v>166</v>
      </c>
      <c r="R2290">
        <f t="shared" si="306"/>
        <v>31.82</v>
      </c>
      <c r="S2290" s="15">
        <f t="shared" si="307"/>
        <v>41547.662997685184</v>
      </c>
      <c r="T2290" s="15">
        <f t="shared" si="308"/>
        <v>41576.662997685184</v>
      </c>
      <c r="U2290">
        <f t="shared" si="304"/>
        <v>2013</v>
      </c>
    </row>
    <row r="2291" spans="1:22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 t="s">
        <v>8313</v>
      </c>
      <c r="P2291" t="s">
        <v>8314</v>
      </c>
      <c r="Q2291">
        <f t="shared" si="305"/>
        <v>3</v>
      </c>
      <c r="R2291">
        <f t="shared" si="306"/>
        <v>49.14</v>
      </c>
      <c r="S2291" s="15">
        <f t="shared" si="307"/>
        <v>41987.818969907406</v>
      </c>
      <c r="T2291" s="15">
        <f t="shared" si="308"/>
        <v>42017.818969907406</v>
      </c>
      <c r="U2291">
        <f t="shared" si="304"/>
        <v>2014</v>
      </c>
    </row>
    <row r="2292" spans="1:22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 t="s">
        <v>8327</v>
      </c>
      <c r="P2292" t="s">
        <v>8338</v>
      </c>
      <c r="Q2292">
        <f t="shared" si="305"/>
        <v>108</v>
      </c>
      <c r="R2292">
        <f t="shared" si="306"/>
        <v>33.75</v>
      </c>
      <c r="S2292" s="15">
        <f t="shared" si="307"/>
        <v>42006.02207175926</v>
      </c>
      <c r="T2292" s="15">
        <f t="shared" si="308"/>
        <v>42036.02207175926</v>
      </c>
      <c r="U2292">
        <f t="shared" si="304"/>
        <v>2015</v>
      </c>
    </row>
    <row r="2293" spans="1:22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 t="s">
        <v>8323</v>
      </c>
      <c r="P2293" t="s">
        <v>8324</v>
      </c>
      <c r="Q2293">
        <f t="shared" si="305"/>
        <v>180</v>
      </c>
      <c r="R2293">
        <f t="shared" si="306"/>
        <v>54</v>
      </c>
      <c r="S2293" s="15">
        <f t="shared" si="307"/>
        <v>42098.216238425928</v>
      </c>
      <c r="T2293" s="15">
        <f t="shared" si="308"/>
        <v>42119.216238425928</v>
      </c>
      <c r="U2293">
        <f t="shared" si="304"/>
        <v>2015</v>
      </c>
    </row>
    <row r="2294" spans="1:22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 t="s">
        <v>8323</v>
      </c>
      <c r="P2294" t="s">
        <v>8326</v>
      </c>
      <c r="Q2294">
        <f t="shared" si="305"/>
        <v>108</v>
      </c>
      <c r="R2294">
        <f t="shared" si="306"/>
        <v>77</v>
      </c>
      <c r="S2294" s="15">
        <f t="shared" si="307"/>
        <v>42402.889027777783</v>
      </c>
      <c r="T2294" s="15">
        <f t="shared" si="308"/>
        <v>42447.847361111111</v>
      </c>
      <c r="U2294">
        <f t="shared" si="304"/>
        <v>2016</v>
      </c>
      <c r="V2294">
        <f t="shared" ref="V2294:V2295" si="314">_xlfn.DAYS(T2294,S2294)</f>
        <v>45</v>
      </c>
    </row>
    <row r="2295" spans="1:22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 t="s">
        <v>8323</v>
      </c>
      <c r="P2295" t="s">
        <v>8326</v>
      </c>
      <c r="Q2295">
        <f t="shared" si="305"/>
        <v>215</v>
      </c>
      <c r="R2295">
        <f t="shared" si="306"/>
        <v>35.770000000000003</v>
      </c>
      <c r="S2295" s="15">
        <f t="shared" si="307"/>
        <v>41841.820486111108</v>
      </c>
      <c r="T2295" s="15">
        <f t="shared" si="308"/>
        <v>41882.833333333336</v>
      </c>
      <c r="U2295">
        <f t="shared" si="304"/>
        <v>2014</v>
      </c>
      <c r="V2295">
        <f t="shared" si="314"/>
        <v>41</v>
      </c>
    </row>
    <row r="2296" spans="1:22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 t="s">
        <v>8323</v>
      </c>
      <c r="P2296" t="s">
        <v>8324</v>
      </c>
      <c r="Q2296">
        <f t="shared" si="305"/>
        <v>4</v>
      </c>
      <c r="R2296">
        <f t="shared" si="306"/>
        <v>82.46</v>
      </c>
      <c r="S2296" s="15">
        <f t="shared" si="307"/>
        <v>42649.562118055561</v>
      </c>
      <c r="T2296" s="15">
        <f t="shared" si="308"/>
        <v>42698.715972222228</v>
      </c>
      <c r="U2296">
        <f t="shared" si="304"/>
        <v>2016</v>
      </c>
    </row>
    <row r="2297" spans="1:22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 t="s">
        <v>8316</v>
      </c>
      <c r="P2297" t="s">
        <v>8317</v>
      </c>
      <c r="Q2297">
        <f t="shared" si="305"/>
        <v>223</v>
      </c>
      <c r="R2297">
        <f t="shared" si="306"/>
        <v>21.38</v>
      </c>
      <c r="S2297" s="15">
        <f t="shared" si="307"/>
        <v>42682.451921296291</v>
      </c>
      <c r="T2297" s="15">
        <f t="shared" si="308"/>
        <v>42696.451921296291</v>
      </c>
      <c r="U2297">
        <f t="shared" si="304"/>
        <v>2016</v>
      </c>
    </row>
    <row r="2298" spans="1:22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 t="s">
        <v>8323</v>
      </c>
      <c r="P2298" t="s">
        <v>8326</v>
      </c>
      <c r="Q2298">
        <f t="shared" si="305"/>
        <v>107</v>
      </c>
      <c r="R2298">
        <f t="shared" si="306"/>
        <v>53.34</v>
      </c>
      <c r="S2298" s="15">
        <f t="shared" si="307"/>
        <v>42475.057164351849</v>
      </c>
      <c r="T2298" s="15">
        <f t="shared" si="308"/>
        <v>42505.057164351849</v>
      </c>
      <c r="U2298">
        <f t="shared" ref="U2298:U2361" si="315">YEAR(S2298)</f>
        <v>2016</v>
      </c>
      <c r="V2298">
        <f>_xlfn.DAYS(T2298,S2298)</f>
        <v>30</v>
      </c>
    </row>
    <row r="2299" spans="1:22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 t="s">
        <v>8327</v>
      </c>
      <c r="P2299" t="s">
        <v>8341</v>
      </c>
      <c r="Q2299">
        <f t="shared" si="305"/>
        <v>118</v>
      </c>
      <c r="R2299">
        <f t="shared" si="306"/>
        <v>29.61</v>
      </c>
      <c r="S2299" s="15">
        <f t="shared" si="307"/>
        <v>41744.745208333334</v>
      </c>
      <c r="T2299" s="15">
        <f t="shared" si="308"/>
        <v>41774.745208333334</v>
      </c>
      <c r="U2299">
        <f t="shared" si="315"/>
        <v>2014</v>
      </c>
    </row>
    <row r="2300" spans="1:22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 t="s">
        <v>8323</v>
      </c>
      <c r="P2300" t="s">
        <v>8324</v>
      </c>
      <c r="Q2300">
        <f t="shared" si="305"/>
        <v>213</v>
      </c>
      <c r="R2300">
        <f t="shared" si="306"/>
        <v>33.31</v>
      </c>
      <c r="S2300" s="15">
        <f t="shared" si="307"/>
        <v>40378.893206018518</v>
      </c>
      <c r="T2300" s="15">
        <f t="shared" si="308"/>
        <v>40453.207638888889</v>
      </c>
      <c r="U2300">
        <f t="shared" si="315"/>
        <v>2010</v>
      </c>
    </row>
    <row r="2301" spans="1:22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 t="s">
        <v>8327</v>
      </c>
      <c r="P2301" t="s">
        <v>8331</v>
      </c>
      <c r="Q2301">
        <f t="shared" si="305"/>
        <v>133</v>
      </c>
      <c r="R2301">
        <f t="shared" si="306"/>
        <v>42.61</v>
      </c>
      <c r="S2301" s="15">
        <f t="shared" si="307"/>
        <v>41403.000856481485</v>
      </c>
      <c r="T2301" s="15">
        <f t="shared" si="308"/>
        <v>41433.000856481485</v>
      </c>
      <c r="U2301">
        <f t="shared" si="315"/>
        <v>2013</v>
      </c>
    </row>
    <row r="2302" spans="1:22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 t="s">
        <v>8323</v>
      </c>
      <c r="P2302" t="s">
        <v>8326</v>
      </c>
      <c r="Q2302">
        <f t="shared" si="305"/>
        <v>21</v>
      </c>
      <c r="R2302">
        <f t="shared" si="306"/>
        <v>56.05</v>
      </c>
      <c r="S2302" s="15">
        <f t="shared" si="307"/>
        <v>41766.072500000002</v>
      </c>
      <c r="T2302" s="15">
        <f t="shared" si="308"/>
        <v>41791.072500000002</v>
      </c>
      <c r="U2302">
        <f t="shared" si="315"/>
        <v>2014</v>
      </c>
      <c r="V2302">
        <f t="shared" ref="V2302:V2304" si="316">_xlfn.DAYS(T2302,S2302)</f>
        <v>25</v>
      </c>
    </row>
    <row r="2303" spans="1:22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 t="s">
        <v>8323</v>
      </c>
      <c r="P2303" t="s">
        <v>8326</v>
      </c>
      <c r="Q2303">
        <f t="shared" si="305"/>
        <v>106</v>
      </c>
      <c r="R2303">
        <f t="shared" si="306"/>
        <v>40.92</v>
      </c>
      <c r="S2303" s="15">
        <f t="shared" si="307"/>
        <v>42184.209537037037</v>
      </c>
      <c r="T2303" s="15">
        <f t="shared" si="308"/>
        <v>42202.876388888893</v>
      </c>
      <c r="U2303">
        <f t="shared" si="315"/>
        <v>2015</v>
      </c>
      <c r="V2303">
        <f t="shared" si="316"/>
        <v>18</v>
      </c>
    </row>
    <row r="2304" spans="1:22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 t="s">
        <v>8323</v>
      </c>
      <c r="P2304" t="s">
        <v>8326</v>
      </c>
      <c r="Q2304">
        <f t="shared" si="305"/>
        <v>106</v>
      </c>
      <c r="R2304">
        <f t="shared" si="306"/>
        <v>25.31</v>
      </c>
      <c r="S2304" s="15">
        <f t="shared" si="307"/>
        <v>42419.91942129629</v>
      </c>
      <c r="T2304" s="15">
        <f t="shared" si="308"/>
        <v>42436.207638888889</v>
      </c>
      <c r="U2304">
        <f t="shared" si="315"/>
        <v>2016</v>
      </c>
      <c r="V2304">
        <f t="shared" si="316"/>
        <v>17</v>
      </c>
    </row>
    <row r="2305" spans="1:22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 t="s">
        <v>8327</v>
      </c>
      <c r="P2305" t="s">
        <v>8354</v>
      </c>
      <c r="Q2305">
        <f t="shared" si="305"/>
        <v>7</v>
      </c>
      <c r="R2305">
        <f t="shared" si="306"/>
        <v>58.89</v>
      </c>
      <c r="S2305" s="15">
        <f t="shared" si="307"/>
        <v>41736.549791666665</v>
      </c>
      <c r="T2305" s="15">
        <f t="shared" si="308"/>
        <v>41796.549791666665</v>
      </c>
      <c r="U2305">
        <f t="shared" si="315"/>
        <v>2014</v>
      </c>
    </row>
    <row r="2306" spans="1:22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 t="s">
        <v>8323</v>
      </c>
      <c r="P2306" t="s">
        <v>8326</v>
      </c>
      <c r="Q2306">
        <f t="shared" si="305"/>
        <v>18</v>
      </c>
      <c r="R2306">
        <f t="shared" si="306"/>
        <v>81.540000000000006</v>
      </c>
      <c r="S2306" s="15">
        <f t="shared" si="307"/>
        <v>41833.660995370366</v>
      </c>
      <c r="T2306" s="15">
        <f t="shared" si="308"/>
        <v>41863.660995370366</v>
      </c>
      <c r="U2306">
        <f t="shared" si="315"/>
        <v>2014</v>
      </c>
      <c r="V2306">
        <f>_xlfn.DAYS(T2306,S2306)</f>
        <v>30</v>
      </c>
    </row>
    <row r="2307" spans="1:22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 t="s">
        <v>8308</v>
      </c>
      <c r="P2307" t="s">
        <v>8340</v>
      </c>
      <c r="Q2307">
        <f t="shared" ref="Q2307:Q2370" si="317">ROUND(E2307/D2307*100,0)</f>
        <v>50</v>
      </c>
      <c r="R2307">
        <f t="shared" ref="R2307:R2370" si="318">IFERROR(ROUND(E2307/L2307,2),0)</f>
        <v>117.56</v>
      </c>
      <c r="S2307" s="15">
        <f t="shared" ref="S2307:S2370" si="319">(((J2307/60)/60)/24)+DATE(1970,1,1)</f>
        <v>42482.624699074076</v>
      </c>
      <c r="T2307" s="15">
        <f t="shared" ref="T2307:T2370" si="320">(((I2307/60)/60)/24)+DATE(1970,1,1)</f>
        <v>42512.624699074076</v>
      </c>
      <c r="U2307">
        <f t="shared" si="315"/>
        <v>2016</v>
      </c>
    </row>
    <row r="2308" spans="1:22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8327</v>
      </c>
      <c r="P2308" t="s">
        <v>8328</v>
      </c>
      <c r="Q2308">
        <f t="shared" si="317"/>
        <v>106</v>
      </c>
      <c r="R2308">
        <f t="shared" si="318"/>
        <v>52.8</v>
      </c>
      <c r="S2308" s="15">
        <f t="shared" si="319"/>
        <v>42017.967442129629</v>
      </c>
      <c r="T2308" s="15">
        <f t="shared" si="320"/>
        <v>42031.967442129629</v>
      </c>
      <c r="U2308">
        <f t="shared" si="315"/>
        <v>2015</v>
      </c>
    </row>
    <row r="2309" spans="1:22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 t="s">
        <v>8308</v>
      </c>
      <c r="P2309" t="s">
        <v>8310</v>
      </c>
      <c r="Q2309">
        <f t="shared" si="317"/>
        <v>132</v>
      </c>
      <c r="R2309">
        <f t="shared" si="318"/>
        <v>39.07</v>
      </c>
      <c r="S2309" s="15">
        <f t="shared" si="319"/>
        <v>41832.852627314816</v>
      </c>
      <c r="T2309" s="15">
        <f t="shared" si="320"/>
        <v>41862.852627314816</v>
      </c>
      <c r="U2309">
        <f t="shared" si="315"/>
        <v>2014</v>
      </c>
    </row>
    <row r="2310" spans="1:22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 t="s">
        <v>8323</v>
      </c>
      <c r="P2310" t="s">
        <v>8326</v>
      </c>
      <c r="Q2310">
        <f t="shared" si="317"/>
        <v>211</v>
      </c>
      <c r="R2310">
        <f t="shared" si="318"/>
        <v>58.61</v>
      </c>
      <c r="S2310" s="15">
        <f t="shared" si="319"/>
        <v>41808.991944444446</v>
      </c>
      <c r="T2310" s="15">
        <f t="shared" si="320"/>
        <v>41838.991944444446</v>
      </c>
      <c r="U2310">
        <f t="shared" si="315"/>
        <v>2014</v>
      </c>
      <c r="V2310">
        <f>_xlfn.DAYS(T2310,S2310)</f>
        <v>30</v>
      </c>
    </row>
    <row r="2311" spans="1:22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 t="s">
        <v>8327</v>
      </c>
      <c r="P2311" t="s">
        <v>8331</v>
      </c>
      <c r="Q2311">
        <f t="shared" si="317"/>
        <v>350</v>
      </c>
      <c r="R2311">
        <f t="shared" si="318"/>
        <v>75.040000000000006</v>
      </c>
      <c r="S2311" s="15">
        <f t="shared" si="319"/>
        <v>40565.032511574071</v>
      </c>
      <c r="T2311" s="15">
        <f t="shared" si="320"/>
        <v>40580.032511574071</v>
      </c>
      <c r="U2311">
        <f t="shared" si="315"/>
        <v>2011</v>
      </c>
    </row>
    <row r="2312" spans="1:22" ht="48" hidden="1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 t="s">
        <v>8327</v>
      </c>
      <c r="P2312" t="s">
        <v>8330</v>
      </c>
      <c r="Q2312">
        <f t="shared" si="317"/>
        <v>11</v>
      </c>
      <c r="R2312">
        <f t="shared" si="318"/>
        <v>525</v>
      </c>
      <c r="S2312" s="15">
        <f t="shared" si="319"/>
        <v>41852.646226851852</v>
      </c>
      <c r="T2312" s="15">
        <f t="shared" si="320"/>
        <v>41883.646226851852</v>
      </c>
      <c r="U2312">
        <f t="shared" si="315"/>
        <v>2014</v>
      </c>
    </row>
    <row r="2313" spans="1:22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 t="s">
        <v>8327</v>
      </c>
      <c r="P2313" t="s">
        <v>8331</v>
      </c>
      <c r="Q2313">
        <f t="shared" si="317"/>
        <v>105</v>
      </c>
      <c r="R2313">
        <f t="shared" si="318"/>
        <v>38.89</v>
      </c>
      <c r="S2313" s="15">
        <f t="shared" si="319"/>
        <v>41288.68712962963</v>
      </c>
      <c r="T2313" s="15">
        <f t="shared" si="320"/>
        <v>41333.892361111109</v>
      </c>
      <c r="U2313">
        <f t="shared" si="315"/>
        <v>2013</v>
      </c>
    </row>
    <row r="2314" spans="1:22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 t="s">
        <v>8327</v>
      </c>
      <c r="P2314" t="s">
        <v>8331</v>
      </c>
      <c r="Q2314">
        <f t="shared" si="317"/>
        <v>263</v>
      </c>
      <c r="R2314">
        <f t="shared" si="318"/>
        <v>42</v>
      </c>
      <c r="S2314" s="15">
        <f t="shared" si="319"/>
        <v>41303.044016203705</v>
      </c>
      <c r="T2314" s="15">
        <f t="shared" si="320"/>
        <v>41335.332638888889</v>
      </c>
      <c r="U2314">
        <f t="shared" si="315"/>
        <v>2013</v>
      </c>
    </row>
    <row r="2315" spans="1:22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 t="s">
        <v>8311</v>
      </c>
      <c r="P2315" t="s">
        <v>8356</v>
      </c>
      <c r="Q2315">
        <f t="shared" si="317"/>
        <v>10</v>
      </c>
      <c r="R2315">
        <f t="shared" si="318"/>
        <v>31.76</v>
      </c>
      <c r="S2315" s="15">
        <f t="shared" si="319"/>
        <v>41620.90047453704</v>
      </c>
      <c r="T2315" s="15">
        <f t="shared" si="320"/>
        <v>41650.90047453704</v>
      </c>
      <c r="U2315">
        <f t="shared" si="315"/>
        <v>2013</v>
      </c>
    </row>
    <row r="2316" spans="1:22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 t="s">
        <v>8327</v>
      </c>
      <c r="P2316" t="s">
        <v>8328</v>
      </c>
      <c r="Q2316">
        <f t="shared" si="317"/>
        <v>105</v>
      </c>
      <c r="R2316">
        <f t="shared" si="318"/>
        <v>32.72</v>
      </c>
      <c r="S2316" s="15">
        <f t="shared" si="319"/>
        <v>40977.948009259257</v>
      </c>
      <c r="T2316" s="15">
        <f t="shared" si="320"/>
        <v>41007.906342592592</v>
      </c>
      <c r="U2316">
        <f t="shared" si="315"/>
        <v>2012</v>
      </c>
    </row>
    <row r="2317" spans="1:22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 t="s">
        <v>8323</v>
      </c>
      <c r="P2317" t="s">
        <v>8326</v>
      </c>
      <c r="Q2317">
        <f t="shared" si="317"/>
        <v>105</v>
      </c>
      <c r="R2317">
        <f t="shared" si="318"/>
        <v>45.48</v>
      </c>
      <c r="S2317" s="15">
        <f t="shared" si="319"/>
        <v>41969.199756944443</v>
      </c>
      <c r="T2317" s="15">
        <f t="shared" si="320"/>
        <v>42005.208333333328</v>
      </c>
      <c r="U2317">
        <f t="shared" si="315"/>
        <v>2014</v>
      </c>
      <c r="V2317">
        <f t="shared" ref="V2317:V2318" si="321">_xlfn.DAYS(T2317,S2317)</f>
        <v>36</v>
      </c>
    </row>
    <row r="2318" spans="1:22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 t="s">
        <v>8323</v>
      </c>
      <c r="P2318" t="s">
        <v>8326</v>
      </c>
      <c r="Q2318">
        <f t="shared" si="317"/>
        <v>139</v>
      </c>
      <c r="R2318">
        <f t="shared" si="318"/>
        <v>45.35</v>
      </c>
      <c r="S2318" s="15">
        <f t="shared" si="319"/>
        <v>42219.180393518516</v>
      </c>
      <c r="T2318" s="15">
        <f t="shared" si="320"/>
        <v>42249.180393518516</v>
      </c>
      <c r="U2318">
        <f t="shared" si="315"/>
        <v>2015</v>
      </c>
      <c r="V2318">
        <f t="shared" si="321"/>
        <v>30</v>
      </c>
    </row>
    <row r="2319" spans="1:22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 t="s">
        <v>8321</v>
      </c>
      <c r="P2319" t="s">
        <v>8322</v>
      </c>
      <c r="Q2319">
        <f t="shared" si="317"/>
        <v>104</v>
      </c>
      <c r="R2319">
        <f t="shared" si="318"/>
        <v>28.92</v>
      </c>
      <c r="S2319" s="15">
        <f t="shared" si="319"/>
        <v>40821.183136574073</v>
      </c>
      <c r="T2319" s="15">
        <f t="shared" si="320"/>
        <v>40836.083333333336</v>
      </c>
      <c r="U2319">
        <f t="shared" si="315"/>
        <v>2011</v>
      </c>
    </row>
    <row r="2320" spans="1:22" ht="80" hidden="1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 t="s">
        <v>8323</v>
      </c>
      <c r="P2320" t="s">
        <v>8324</v>
      </c>
      <c r="Q2320">
        <f t="shared" si="317"/>
        <v>4</v>
      </c>
      <c r="R2320">
        <f t="shared" si="318"/>
        <v>61.18</v>
      </c>
      <c r="S2320" s="15">
        <f t="shared" si="319"/>
        <v>42427.01807870371</v>
      </c>
      <c r="T2320" s="15">
        <f t="shared" si="320"/>
        <v>42456.976412037038</v>
      </c>
      <c r="U2320">
        <f t="shared" si="315"/>
        <v>2016</v>
      </c>
    </row>
    <row r="2321" spans="1:22" ht="48" hidden="1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 t="s">
        <v>8327</v>
      </c>
      <c r="P2321" t="s">
        <v>8350</v>
      </c>
      <c r="Q2321">
        <f t="shared" si="317"/>
        <v>12</v>
      </c>
      <c r="R2321">
        <f t="shared" si="318"/>
        <v>346.67</v>
      </c>
      <c r="S2321" s="15">
        <f t="shared" si="319"/>
        <v>41342.845567129632</v>
      </c>
      <c r="T2321" s="15">
        <f t="shared" si="320"/>
        <v>41372.803900462961</v>
      </c>
      <c r="U2321">
        <f t="shared" si="315"/>
        <v>2013</v>
      </c>
    </row>
    <row r="2322" spans="1:22" ht="32" hidden="1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 t="s">
        <v>8327</v>
      </c>
      <c r="P2322" t="s">
        <v>8331</v>
      </c>
      <c r="Q2322">
        <f t="shared" si="317"/>
        <v>104</v>
      </c>
      <c r="R2322">
        <f t="shared" si="318"/>
        <v>38.520000000000003</v>
      </c>
      <c r="S2322" s="15">
        <f t="shared" si="319"/>
        <v>40636.673900462964</v>
      </c>
      <c r="T2322" s="15">
        <f t="shared" si="320"/>
        <v>40666.673900462964</v>
      </c>
      <c r="U2322">
        <f t="shared" si="315"/>
        <v>2011</v>
      </c>
    </row>
    <row r="2323" spans="1:22" ht="32" hidden="1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 t="s">
        <v>8327</v>
      </c>
      <c r="P2323" t="s">
        <v>8331</v>
      </c>
      <c r="Q2323">
        <f t="shared" si="317"/>
        <v>104</v>
      </c>
      <c r="R2323">
        <f t="shared" si="318"/>
        <v>86.67</v>
      </c>
      <c r="S2323" s="15">
        <f t="shared" si="319"/>
        <v>41443.643541666665</v>
      </c>
      <c r="T2323" s="15">
        <f t="shared" si="320"/>
        <v>41465.702777777777</v>
      </c>
      <c r="U2323">
        <f t="shared" si="315"/>
        <v>2013</v>
      </c>
    </row>
    <row r="2324" spans="1:22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 t="s">
        <v>8327</v>
      </c>
      <c r="P2324" t="s">
        <v>8328</v>
      </c>
      <c r="Q2324">
        <f t="shared" si="317"/>
        <v>130</v>
      </c>
      <c r="R2324">
        <f t="shared" si="318"/>
        <v>28</v>
      </c>
      <c r="S2324" s="15">
        <f t="shared" si="319"/>
        <v>41394.074467592596</v>
      </c>
      <c r="T2324" s="15">
        <f t="shared" si="320"/>
        <v>41425</v>
      </c>
      <c r="U2324">
        <f t="shared" si="315"/>
        <v>2013</v>
      </c>
    </row>
    <row r="2325" spans="1:22" ht="48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 t="s">
        <v>8323</v>
      </c>
      <c r="P2325" t="s">
        <v>8326</v>
      </c>
      <c r="Q2325">
        <f t="shared" si="317"/>
        <v>104</v>
      </c>
      <c r="R2325">
        <f t="shared" si="318"/>
        <v>38.33</v>
      </c>
      <c r="S2325" s="15">
        <f t="shared" si="319"/>
        <v>41855.548101851848</v>
      </c>
      <c r="T2325" s="15">
        <f t="shared" si="320"/>
        <v>41876.207638888889</v>
      </c>
      <c r="U2325">
        <f t="shared" si="315"/>
        <v>2014</v>
      </c>
      <c r="V2325">
        <f t="shared" ref="V2325:V2327" si="322">_xlfn.DAYS(T2325,S2325)</f>
        <v>21</v>
      </c>
    </row>
    <row r="2326" spans="1:22" ht="4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 t="s">
        <v>8323</v>
      </c>
      <c r="P2326" t="s">
        <v>8326</v>
      </c>
      <c r="Q2326">
        <f t="shared" si="317"/>
        <v>104</v>
      </c>
      <c r="R2326">
        <f t="shared" si="318"/>
        <v>43.13</v>
      </c>
      <c r="S2326" s="15">
        <f t="shared" si="319"/>
        <v>42194.096157407403</v>
      </c>
      <c r="T2326" s="15">
        <f t="shared" si="320"/>
        <v>42216.373611111107</v>
      </c>
      <c r="U2326">
        <f t="shared" si="315"/>
        <v>2015</v>
      </c>
      <c r="V2326">
        <f t="shared" si="322"/>
        <v>22</v>
      </c>
    </row>
    <row r="2327" spans="1:22" ht="4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 t="s">
        <v>8323</v>
      </c>
      <c r="P2327" t="s">
        <v>8326</v>
      </c>
      <c r="Q2327">
        <f t="shared" si="317"/>
        <v>104</v>
      </c>
      <c r="R2327">
        <f t="shared" si="318"/>
        <v>36.96</v>
      </c>
      <c r="S2327" s="15">
        <f t="shared" si="319"/>
        <v>42185.556157407409</v>
      </c>
      <c r="T2327" s="15">
        <f t="shared" si="320"/>
        <v>42208.772916666669</v>
      </c>
      <c r="U2327">
        <f t="shared" si="315"/>
        <v>2015</v>
      </c>
      <c r="V2327">
        <f t="shared" si="322"/>
        <v>23</v>
      </c>
    </row>
    <row r="2328" spans="1:22" ht="48" hidden="1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 t="s">
        <v>8313</v>
      </c>
      <c r="P2328" t="s">
        <v>8314</v>
      </c>
      <c r="Q2328">
        <f t="shared" si="317"/>
        <v>115</v>
      </c>
      <c r="R2328">
        <f t="shared" si="318"/>
        <v>32.340000000000003</v>
      </c>
      <c r="S2328" s="15">
        <f t="shared" si="319"/>
        <v>42772.776076388895</v>
      </c>
      <c r="T2328" s="15">
        <f t="shared" si="320"/>
        <v>42805.561805555553</v>
      </c>
      <c r="U2328">
        <f t="shared" si="315"/>
        <v>2017</v>
      </c>
    </row>
    <row r="2329" spans="1:22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 t="s">
        <v>8327</v>
      </c>
      <c r="P2329" t="s">
        <v>8328</v>
      </c>
      <c r="Q2329">
        <f t="shared" si="317"/>
        <v>103</v>
      </c>
      <c r="R2329">
        <f t="shared" si="318"/>
        <v>28.66</v>
      </c>
      <c r="S2329" s="15">
        <f t="shared" si="319"/>
        <v>41023.07471064815</v>
      </c>
      <c r="T2329" s="15">
        <f t="shared" si="320"/>
        <v>41053.07471064815</v>
      </c>
      <c r="U2329">
        <f t="shared" si="315"/>
        <v>2012</v>
      </c>
    </row>
    <row r="2330" spans="1:22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 t="s">
        <v>8327</v>
      </c>
      <c r="P2330" t="s">
        <v>8331</v>
      </c>
      <c r="Q2330">
        <f t="shared" si="317"/>
        <v>103</v>
      </c>
      <c r="R2330">
        <f t="shared" si="318"/>
        <v>73.569999999999993</v>
      </c>
      <c r="S2330" s="15">
        <f t="shared" si="319"/>
        <v>41026.996099537035</v>
      </c>
      <c r="T2330" s="15">
        <f t="shared" si="320"/>
        <v>41041.996099537035</v>
      </c>
      <c r="U2330">
        <f t="shared" si="315"/>
        <v>2012</v>
      </c>
    </row>
    <row r="2331" spans="1:22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 t="s">
        <v>8323</v>
      </c>
      <c r="P2331" t="s">
        <v>8326</v>
      </c>
      <c r="Q2331">
        <f t="shared" si="317"/>
        <v>129</v>
      </c>
      <c r="R2331">
        <f t="shared" si="318"/>
        <v>64.38</v>
      </c>
      <c r="S2331" s="15">
        <f t="shared" si="319"/>
        <v>41876.815787037034</v>
      </c>
      <c r="T2331" s="15">
        <f t="shared" si="320"/>
        <v>41894.815787037034</v>
      </c>
      <c r="U2331">
        <f t="shared" si="315"/>
        <v>2014</v>
      </c>
      <c r="V2331">
        <f>_xlfn.DAYS(T2331,S2331)</f>
        <v>18</v>
      </c>
    </row>
    <row r="2332" spans="1:22" ht="48" hidden="1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 t="s">
        <v>8308</v>
      </c>
      <c r="P2332" t="s">
        <v>8342</v>
      </c>
      <c r="Q2332">
        <f t="shared" si="317"/>
        <v>1</v>
      </c>
      <c r="R2332">
        <f t="shared" si="318"/>
        <v>342</v>
      </c>
      <c r="S2332" s="15">
        <f t="shared" si="319"/>
        <v>42528.626620370371</v>
      </c>
      <c r="T2332" s="15">
        <f t="shared" si="320"/>
        <v>42573.626620370371</v>
      </c>
      <c r="U2332">
        <f t="shared" si="315"/>
        <v>2016</v>
      </c>
    </row>
    <row r="2333" spans="1:22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 t="s">
        <v>8316</v>
      </c>
      <c r="P2333" t="s">
        <v>8334</v>
      </c>
      <c r="Q2333">
        <f t="shared" si="317"/>
        <v>3</v>
      </c>
      <c r="R2333">
        <f t="shared" si="318"/>
        <v>114</v>
      </c>
      <c r="S2333" s="15">
        <f t="shared" si="319"/>
        <v>42413.671006944445</v>
      </c>
      <c r="T2333" s="15">
        <f t="shared" si="320"/>
        <v>42443.629340277781</v>
      </c>
      <c r="U2333">
        <f t="shared" si="315"/>
        <v>2016</v>
      </c>
    </row>
    <row r="2334" spans="1:22" ht="64" hidden="1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 t="s">
        <v>8327</v>
      </c>
      <c r="P2334" t="s">
        <v>8338</v>
      </c>
      <c r="Q2334">
        <f t="shared" si="317"/>
        <v>103</v>
      </c>
      <c r="R2334">
        <f t="shared" si="318"/>
        <v>44.61</v>
      </c>
      <c r="S2334" s="15">
        <f t="shared" si="319"/>
        <v>40313.930543981485</v>
      </c>
      <c r="T2334" s="15">
        <f t="shared" si="320"/>
        <v>40364.166666666664</v>
      </c>
      <c r="U2334">
        <f t="shared" si="315"/>
        <v>2010</v>
      </c>
    </row>
    <row r="2335" spans="1:22" ht="48" hidden="1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 t="s">
        <v>8323</v>
      </c>
      <c r="P2335" t="s">
        <v>8335</v>
      </c>
      <c r="Q2335">
        <f t="shared" si="317"/>
        <v>1</v>
      </c>
      <c r="R2335">
        <f t="shared" si="318"/>
        <v>205</v>
      </c>
      <c r="S2335" s="15">
        <f t="shared" si="319"/>
        <v>41831.722777777781</v>
      </c>
      <c r="T2335" s="15">
        <f t="shared" si="320"/>
        <v>41861.722777777781</v>
      </c>
      <c r="U2335">
        <f t="shared" si="315"/>
        <v>2014</v>
      </c>
    </row>
    <row r="2336" spans="1:22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 t="s">
        <v>8327</v>
      </c>
      <c r="P2336" t="s">
        <v>8331</v>
      </c>
      <c r="Q2336">
        <f t="shared" si="317"/>
        <v>103</v>
      </c>
      <c r="R2336">
        <f t="shared" si="318"/>
        <v>102.5</v>
      </c>
      <c r="S2336" s="15">
        <f t="shared" si="319"/>
        <v>41675.149525462963</v>
      </c>
      <c r="T2336" s="15">
        <f t="shared" si="320"/>
        <v>41715.107858796298</v>
      </c>
      <c r="U2336">
        <f t="shared" si="315"/>
        <v>2014</v>
      </c>
    </row>
    <row r="2337" spans="1:22" ht="48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 t="s">
        <v>8323</v>
      </c>
      <c r="P2337" t="s">
        <v>8326</v>
      </c>
      <c r="Q2337">
        <f t="shared" si="317"/>
        <v>114</v>
      </c>
      <c r="R2337">
        <f t="shared" si="318"/>
        <v>37.96</v>
      </c>
      <c r="S2337" s="15">
        <f t="shared" si="319"/>
        <v>42026.176180555558</v>
      </c>
      <c r="T2337" s="15">
        <f t="shared" si="320"/>
        <v>42064.207638888889</v>
      </c>
      <c r="U2337">
        <f t="shared" si="315"/>
        <v>2015</v>
      </c>
      <c r="V2337">
        <f>_xlfn.DAYS(T2337,S2337)</f>
        <v>38</v>
      </c>
    </row>
    <row r="2338" spans="1:22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 t="s">
        <v>8327</v>
      </c>
      <c r="P2338" t="s">
        <v>8329</v>
      </c>
      <c r="Q2338">
        <f t="shared" si="317"/>
        <v>102</v>
      </c>
      <c r="R2338">
        <f t="shared" si="318"/>
        <v>48.62</v>
      </c>
      <c r="S2338" s="15">
        <f t="shared" si="319"/>
        <v>42119.822476851856</v>
      </c>
      <c r="T2338" s="15">
        <f t="shared" si="320"/>
        <v>42142.208333333328</v>
      </c>
      <c r="U2338">
        <f t="shared" si="315"/>
        <v>2015</v>
      </c>
    </row>
    <row r="2339" spans="1:22" ht="16" hidden="1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 t="s">
        <v>8313</v>
      </c>
      <c r="P2339" t="s">
        <v>8351</v>
      </c>
      <c r="Q2339">
        <f t="shared" si="317"/>
        <v>2</v>
      </c>
      <c r="R2339">
        <f t="shared" si="318"/>
        <v>510</v>
      </c>
      <c r="S2339" s="15">
        <f t="shared" si="319"/>
        <v>42240.857222222221</v>
      </c>
      <c r="T2339" s="15">
        <f t="shared" si="320"/>
        <v>42270.857222222221</v>
      </c>
      <c r="U2339">
        <f t="shared" si="315"/>
        <v>2015</v>
      </c>
    </row>
    <row r="2340" spans="1:22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 t="s">
        <v>8319</v>
      </c>
      <c r="P2340" t="s">
        <v>8345</v>
      </c>
      <c r="Q2340">
        <f t="shared" si="317"/>
        <v>6</v>
      </c>
      <c r="R2340">
        <f t="shared" si="318"/>
        <v>340</v>
      </c>
      <c r="S2340" s="15">
        <f t="shared" si="319"/>
        <v>42605.053993055553</v>
      </c>
      <c r="T2340" s="15">
        <f t="shared" si="320"/>
        <v>42635.053993055553</v>
      </c>
      <c r="U2340">
        <f t="shared" si="315"/>
        <v>2016</v>
      </c>
    </row>
    <row r="2341" spans="1:22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 t="s">
        <v>8323</v>
      </c>
      <c r="P2341" t="s">
        <v>8326</v>
      </c>
      <c r="Q2341">
        <f t="shared" si="317"/>
        <v>102</v>
      </c>
      <c r="R2341">
        <f t="shared" si="318"/>
        <v>24.29</v>
      </c>
      <c r="S2341" s="15">
        <f t="shared" si="319"/>
        <v>42223.394363425927</v>
      </c>
      <c r="T2341" s="15">
        <f t="shared" si="320"/>
        <v>42251.394363425927</v>
      </c>
      <c r="U2341">
        <f t="shared" si="315"/>
        <v>2015</v>
      </c>
      <c r="V2341">
        <f>_xlfn.DAYS(T2341,S2341)</f>
        <v>28</v>
      </c>
    </row>
    <row r="2342" spans="1:22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 t="s">
        <v>8327</v>
      </c>
      <c r="P2342" t="s">
        <v>8329</v>
      </c>
      <c r="Q2342">
        <f t="shared" si="317"/>
        <v>102</v>
      </c>
      <c r="R2342">
        <f t="shared" si="318"/>
        <v>42.33</v>
      </c>
      <c r="S2342" s="15">
        <f t="shared" si="319"/>
        <v>40946.882245370369</v>
      </c>
      <c r="T2342" s="15">
        <f t="shared" si="320"/>
        <v>41006.166666666664</v>
      </c>
      <c r="U2342">
        <f t="shared" si="315"/>
        <v>2012</v>
      </c>
    </row>
    <row r="2343" spans="1:22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 t="s">
        <v>8327</v>
      </c>
      <c r="P2343" t="s">
        <v>8331</v>
      </c>
      <c r="Q2343">
        <f t="shared" si="317"/>
        <v>102</v>
      </c>
      <c r="R2343">
        <f t="shared" si="318"/>
        <v>39.04</v>
      </c>
      <c r="S2343" s="15">
        <f t="shared" si="319"/>
        <v>41082.069467592592</v>
      </c>
      <c r="T2343" s="15">
        <f t="shared" si="320"/>
        <v>41112.069467592592</v>
      </c>
      <c r="U2343">
        <f t="shared" si="315"/>
        <v>2012</v>
      </c>
    </row>
    <row r="2344" spans="1:22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 t="s">
        <v>8327</v>
      </c>
      <c r="P2344" t="s">
        <v>8329</v>
      </c>
      <c r="Q2344">
        <f t="shared" si="317"/>
        <v>102</v>
      </c>
      <c r="R2344">
        <f t="shared" si="318"/>
        <v>53.42</v>
      </c>
      <c r="S2344" s="15">
        <f t="shared" si="319"/>
        <v>42205.718888888892</v>
      </c>
      <c r="T2344" s="15">
        <f t="shared" si="320"/>
        <v>42235.718888888892</v>
      </c>
      <c r="U2344">
        <f t="shared" si="315"/>
        <v>2015</v>
      </c>
    </row>
    <row r="2345" spans="1:22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 t="s">
        <v>8313</v>
      </c>
      <c r="P2345" t="s">
        <v>8314</v>
      </c>
      <c r="Q2345">
        <f t="shared" si="317"/>
        <v>101</v>
      </c>
      <c r="R2345">
        <f t="shared" si="318"/>
        <v>168.5</v>
      </c>
      <c r="S2345" s="15">
        <f t="shared" si="319"/>
        <v>42515.866446759261</v>
      </c>
      <c r="T2345" s="15">
        <f t="shared" si="320"/>
        <v>42530.866446759261</v>
      </c>
      <c r="U2345">
        <f t="shared" si="315"/>
        <v>2016</v>
      </c>
    </row>
    <row r="2346" spans="1:22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 t="s">
        <v>8323</v>
      </c>
      <c r="P2346" t="s">
        <v>8326</v>
      </c>
      <c r="Q2346">
        <f t="shared" si="317"/>
        <v>67</v>
      </c>
      <c r="R2346">
        <f t="shared" si="318"/>
        <v>63.13</v>
      </c>
      <c r="S2346" s="15">
        <f t="shared" si="319"/>
        <v>42143.917743055557</v>
      </c>
      <c r="T2346" s="15">
        <f t="shared" si="320"/>
        <v>42181.559027777781</v>
      </c>
      <c r="U2346">
        <f t="shared" si="315"/>
        <v>2015</v>
      </c>
      <c r="V2346">
        <f t="shared" ref="V2346:V2347" si="323">_xlfn.DAYS(T2346,S2346)</f>
        <v>38</v>
      </c>
    </row>
    <row r="2347" spans="1:22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 t="s">
        <v>8323</v>
      </c>
      <c r="P2347" t="s">
        <v>8326</v>
      </c>
      <c r="Q2347">
        <f t="shared" si="317"/>
        <v>202</v>
      </c>
      <c r="R2347">
        <f t="shared" si="318"/>
        <v>59.41</v>
      </c>
      <c r="S2347" s="15">
        <f t="shared" si="319"/>
        <v>42220.79487268519</v>
      </c>
      <c r="T2347" s="15">
        <f t="shared" si="320"/>
        <v>42246</v>
      </c>
      <c r="U2347">
        <f t="shared" si="315"/>
        <v>2015</v>
      </c>
      <c r="V2347">
        <f t="shared" si="323"/>
        <v>26</v>
      </c>
    </row>
    <row r="2348" spans="1:22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 t="s">
        <v>8327</v>
      </c>
      <c r="P2348" t="s">
        <v>8331</v>
      </c>
      <c r="Q2348">
        <f t="shared" si="317"/>
        <v>101</v>
      </c>
      <c r="R2348">
        <f t="shared" si="318"/>
        <v>52.95</v>
      </c>
      <c r="S2348" s="15">
        <f t="shared" si="319"/>
        <v>40948.042233796295</v>
      </c>
      <c r="T2348" s="15">
        <f t="shared" si="320"/>
        <v>40982.165972222225</v>
      </c>
      <c r="U2348">
        <f t="shared" si="315"/>
        <v>2012</v>
      </c>
    </row>
    <row r="2349" spans="1:22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 t="s">
        <v>8323</v>
      </c>
      <c r="P2349" t="s">
        <v>8324</v>
      </c>
      <c r="Q2349">
        <f t="shared" si="317"/>
        <v>101</v>
      </c>
      <c r="R2349">
        <f t="shared" si="318"/>
        <v>37.22</v>
      </c>
      <c r="S2349" s="15">
        <f t="shared" si="319"/>
        <v>42373.252280092594</v>
      </c>
      <c r="T2349" s="15">
        <f t="shared" si="320"/>
        <v>42433.252280092594</v>
      </c>
      <c r="U2349">
        <f t="shared" si="315"/>
        <v>2016</v>
      </c>
    </row>
    <row r="2350" spans="1:22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 t="s">
        <v>8323</v>
      </c>
      <c r="P2350" t="s">
        <v>8326</v>
      </c>
      <c r="Q2350">
        <f t="shared" si="317"/>
        <v>101</v>
      </c>
      <c r="R2350">
        <f t="shared" si="318"/>
        <v>59.12</v>
      </c>
      <c r="S2350" s="15">
        <f t="shared" si="319"/>
        <v>42236.623252314821</v>
      </c>
      <c r="T2350" s="15">
        <f t="shared" si="320"/>
        <v>42282.666666666672</v>
      </c>
      <c r="U2350">
        <f t="shared" si="315"/>
        <v>2015</v>
      </c>
      <c r="V2350">
        <f>_xlfn.DAYS(T2350,S2350)</f>
        <v>46</v>
      </c>
    </row>
    <row r="2351" spans="1:22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 t="s">
        <v>8316</v>
      </c>
      <c r="P2351" t="s">
        <v>8344</v>
      </c>
      <c r="Q2351">
        <f t="shared" si="317"/>
        <v>20</v>
      </c>
      <c r="R2351">
        <f t="shared" si="318"/>
        <v>41.83</v>
      </c>
      <c r="S2351" s="15">
        <f t="shared" si="319"/>
        <v>42430.566898148143</v>
      </c>
      <c r="T2351" s="15">
        <f t="shared" si="320"/>
        <v>42459.525231481486</v>
      </c>
      <c r="U2351">
        <f t="shared" si="315"/>
        <v>2016</v>
      </c>
    </row>
    <row r="2352" spans="1:22" ht="16" hidden="1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 t="s">
        <v>8323</v>
      </c>
      <c r="P2352" t="s">
        <v>8324</v>
      </c>
      <c r="Q2352">
        <f t="shared" si="317"/>
        <v>100</v>
      </c>
      <c r="R2352">
        <f t="shared" si="318"/>
        <v>45.59</v>
      </c>
      <c r="S2352" s="15">
        <f t="shared" si="319"/>
        <v>42390.838738425926</v>
      </c>
      <c r="T2352" s="15">
        <f t="shared" si="320"/>
        <v>42420.838738425926</v>
      </c>
      <c r="U2352">
        <f t="shared" si="315"/>
        <v>2016</v>
      </c>
    </row>
    <row r="2353" spans="1:22" ht="48" hidden="1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 t="s">
        <v>8327</v>
      </c>
      <c r="P2353" t="s">
        <v>8338</v>
      </c>
      <c r="Q2353">
        <f t="shared" si="317"/>
        <v>1254</v>
      </c>
      <c r="R2353">
        <f t="shared" si="318"/>
        <v>27.86</v>
      </c>
      <c r="S2353" s="15">
        <f t="shared" si="319"/>
        <v>42459.693865740745</v>
      </c>
      <c r="T2353" s="15">
        <f t="shared" si="320"/>
        <v>42490.915972222225</v>
      </c>
      <c r="U2353">
        <f t="shared" si="315"/>
        <v>2016</v>
      </c>
    </row>
    <row r="2354" spans="1:22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 t="s">
        <v>8311</v>
      </c>
      <c r="P2354" t="s">
        <v>8356</v>
      </c>
      <c r="Q2354">
        <f t="shared" si="317"/>
        <v>14</v>
      </c>
      <c r="R2354">
        <f t="shared" si="318"/>
        <v>29.47</v>
      </c>
      <c r="S2354" s="15">
        <f t="shared" si="319"/>
        <v>40967.614849537036</v>
      </c>
      <c r="T2354" s="15">
        <f t="shared" si="320"/>
        <v>40997.573182870372</v>
      </c>
      <c r="U2354">
        <f t="shared" si="315"/>
        <v>2012</v>
      </c>
    </row>
    <row r="2355" spans="1:22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 t="s">
        <v>8327</v>
      </c>
      <c r="P2355" t="s">
        <v>8331</v>
      </c>
      <c r="Q2355">
        <f t="shared" si="317"/>
        <v>100</v>
      </c>
      <c r="R2355">
        <f t="shared" si="318"/>
        <v>35.770000000000003</v>
      </c>
      <c r="S2355" s="15">
        <f t="shared" si="319"/>
        <v>40788.786539351851</v>
      </c>
      <c r="T2355" s="15">
        <f t="shared" si="320"/>
        <v>40817.125</v>
      </c>
      <c r="U2355">
        <f t="shared" si="315"/>
        <v>2011</v>
      </c>
    </row>
    <row r="2356" spans="1:22" ht="48" hidden="1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 t="s">
        <v>8327</v>
      </c>
      <c r="P2356" t="s">
        <v>8331</v>
      </c>
      <c r="Q2356">
        <f t="shared" si="317"/>
        <v>100</v>
      </c>
      <c r="R2356">
        <f t="shared" si="318"/>
        <v>40.04</v>
      </c>
      <c r="S2356" s="15">
        <f t="shared" si="319"/>
        <v>41067.827418981484</v>
      </c>
      <c r="T2356" s="15">
        <f t="shared" si="320"/>
        <v>41086.75</v>
      </c>
      <c r="U2356">
        <f t="shared" si="315"/>
        <v>2012</v>
      </c>
    </row>
    <row r="2357" spans="1:22" ht="48" hidden="1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 t="s">
        <v>8327</v>
      </c>
      <c r="P2357" t="s">
        <v>8328</v>
      </c>
      <c r="Q2357">
        <f t="shared" si="317"/>
        <v>100</v>
      </c>
      <c r="R2357">
        <f t="shared" si="318"/>
        <v>40.04</v>
      </c>
      <c r="S2357" s="15">
        <f t="shared" si="319"/>
        <v>40711.782210648147</v>
      </c>
      <c r="T2357" s="15">
        <f t="shared" si="320"/>
        <v>40756.782210648147</v>
      </c>
      <c r="U2357">
        <f t="shared" si="315"/>
        <v>2011</v>
      </c>
    </row>
    <row r="2358" spans="1:22" ht="16" hidden="1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 t="s">
        <v>8327</v>
      </c>
      <c r="P2358" t="s">
        <v>8331</v>
      </c>
      <c r="Q2358">
        <f t="shared" si="317"/>
        <v>125</v>
      </c>
      <c r="R2358">
        <f t="shared" si="318"/>
        <v>37.07</v>
      </c>
      <c r="S2358" s="15">
        <f t="shared" si="319"/>
        <v>41409.00037037037</v>
      </c>
      <c r="T2358" s="15">
        <f t="shared" si="320"/>
        <v>41430.00037037037</v>
      </c>
      <c r="U2358">
        <f t="shared" si="315"/>
        <v>2013</v>
      </c>
    </row>
    <row r="2359" spans="1:22" ht="48" hidden="1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 t="s">
        <v>8308</v>
      </c>
      <c r="P2359" t="s">
        <v>8340</v>
      </c>
      <c r="Q2359">
        <f t="shared" si="317"/>
        <v>125</v>
      </c>
      <c r="R2359">
        <f t="shared" si="318"/>
        <v>91</v>
      </c>
      <c r="S2359" s="15">
        <f t="shared" si="319"/>
        <v>42319.035833333335</v>
      </c>
      <c r="T2359" s="15">
        <f t="shared" si="320"/>
        <v>42379.035833333335</v>
      </c>
      <c r="U2359">
        <f t="shared" si="315"/>
        <v>2015</v>
      </c>
    </row>
    <row r="2360" spans="1:22" ht="48" hidden="1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 t="s">
        <v>8327</v>
      </c>
      <c r="P2360" t="s">
        <v>8331</v>
      </c>
      <c r="Q2360">
        <f t="shared" si="317"/>
        <v>133</v>
      </c>
      <c r="R2360">
        <f t="shared" si="318"/>
        <v>52.68</v>
      </c>
      <c r="S2360" s="15">
        <f t="shared" si="319"/>
        <v>41655.709305555552</v>
      </c>
      <c r="T2360" s="15">
        <f t="shared" si="320"/>
        <v>41676.709305555552</v>
      </c>
      <c r="U2360">
        <f t="shared" si="315"/>
        <v>2014</v>
      </c>
    </row>
    <row r="2361" spans="1:22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 t="s">
        <v>8323</v>
      </c>
      <c r="P2361" t="s">
        <v>8326</v>
      </c>
      <c r="Q2361">
        <f t="shared" si="317"/>
        <v>100</v>
      </c>
      <c r="R2361">
        <f t="shared" si="318"/>
        <v>47.67</v>
      </c>
      <c r="S2361" s="15">
        <f t="shared" si="319"/>
        <v>41877.221886574072</v>
      </c>
      <c r="T2361" s="15">
        <f t="shared" si="320"/>
        <v>41910.140972222223</v>
      </c>
      <c r="U2361">
        <f t="shared" si="315"/>
        <v>2014</v>
      </c>
      <c r="V2361">
        <f t="shared" ref="V2361:V2362" si="324">_xlfn.DAYS(T2361,S2361)</f>
        <v>33</v>
      </c>
    </row>
    <row r="2362" spans="1:22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 t="s">
        <v>8323</v>
      </c>
      <c r="P2362" t="s">
        <v>8326</v>
      </c>
      <c r="Q2362">
        <f t="shared" si="317"/>
        <v>100</v>
      </c>
      <c r="R2362">
        <f t="shared" si="318"/>
        <v>50</v>
      </c>
      <c r="S2362" s="15">
        <f t="shared" si="319"/>
        <v>42207.259918981479</v>
      </c>
      <c r="T2362" s="15">
        <f t="shared" si="320"/>
        <v>42236.958333333328</v>
      </c>
      <c r="U2362">
        <f t="shared" ref="U2362:U2378" si="325">YEAR(S2362)</f>
        <v>2015</v>
      </c>
      <c r="V2362">
        <f t="shared" si="324"/>
        <v>29</v>
      </c>
    </row>
    <row r="2363" spans="1:22" ht="48" hidden="1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 t="s">
        <v>8319</v>
      </c>
      <c r="P2363" t="s">
        <v>8357</v>
      </c>
      <c r="Q2363">
        <f t="shared" si="317"/>
        <v>1</v>
      </c>
      <c r="R2363">
        <f t="shared" si="318"/>
        <v>35.71</v>
      </c>
      <c r="S2363" s="15">
        <f t="shared" si="319"/>
        <v>42058.809594907405</v>
      </c>
      <c r="T2363" s="15">
        <f t="shared" si="320"/>
        <v>42114.767928240741</v>
      </c>
      <c r="U2363">
        <f t="shared" si="325"/>
        <v>2015</v>
      </c>
    </row>
    <row r="2364" spans="1:22" ht="4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 t="s">
        <v>8323</v>
      </c>
      <c r="P2364" t="s">
        <v>8326</v>
      </c>
      <c r="Q2364">
        <f t="shared" si="317"/>
        <v>10</v>
      </c>
      <c r="R2364">
        <f t="shared" si="318"/>
        <v>142.86000000000001</v>
      </c>
      <c r="S2364" s="15">
        <f t="shared" si="319"/>
        <v>42308.211215277777</v>
      </c>
      <c r="T2364" s="15">
        <f t="shared" si="320"/>
        <v>42338.252881944441</v>
      </c>
      <c r="U2364">
        <f t="shared" si="325"/>
        <v>2015</v>
      </c>
      <c r="V2364">
        <f>_xlfn.DAYS(T2364,S2364)</f>
        <v>30</v>
      </c>
    </row>
    <row r="2365" spans="1:22" ht="48" hidden="1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 t="s">
        <v>8321</v>
      </c>
      <c r="P2365" t="s">
        <v>8322</v>
      </c>
      <c r="Q2365">
        <f t="shared" si="317"/>
        <v>100</v>
      </c>
      <c r="R2365">
        <f t="shared" si="318"/>
        <v>71.430000000000007</v>
      </c>
      <c r="S2365" s="15">
        <f t="shared" si="319"/>
        <v>42112.036712962959</v>
      </c>
      <c r="T2365" s="15">
        <f t="shared" si="320"/>
        <v>42132.036712962959</v>
      </c>
      <c r="U2365">
        <f t="shared" si="325"/>
        <v>2015</v>
      </c>
    </row>
    <row r="2366" spans="1:22" ht="96" hidden="1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 t="s">
        <v>8327</v>
      </c>
      <c r="P2366" t="s">
        <v>8331</v>
      </c>
      <c r="Q2366">
        <f t="shared" si="317"/>
        <v>100</v>
      </c>
      <c r="R2366">
        <f t="shared" si="318"/>
        <v>52.63</v>
      </c>
      <c r="S2366" s="15">
        <f t="shared" si="319"/>
        <v>42523.333310185189</v>
      </c>
      <c r="T2366" s="15">
        <f t="shared" si="320"/>
        <v>42538.204861111109</v>
      </c>
      <c r="U2366">
        <f t="shared" si="325"/>
        <v>2016</v>
      </c>
    </row>
    <row r="2367" spans="1:22" ht="48" hidden="1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 t="s">
        <v>8327</v>
      </c>
      <c r="P2367" t="s">
        <v>8331</v>
      </c>
      <c r="Q2367">
        <f t="shared" si="317"/>
        <v>100</v>
      </c>
      <c r="R2367">
        <f t="shared" si="318"/>
        <v>76.92</v>
      </c>
      <c r="S2367" s="15">
        <f t="shared" si="319"/>
        <v>42082.580092592587</v>
      </c>
      <c r="T2367" s="15">
        <f t="shared" si="320"/>
        <v>42112.580092592587</v>
      </c>
      <c r="U2367">
        <f t="shared" si="325"/>
        <v>2015</v>
      </c>
    </row>
    <row r="2368" spans="1:22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 t="s">
        <v>8323</v>
      </c>
      <c r="P2368" t="s">
        <v>8326</v>
      </c>
      <c r="Q2368">
        <f t="shared" si="317"/>
        <v>100</v>
      </c>
      <c r="R2368">
        <f t="shared" si="318"/>
        <v>28.57</v>
      </c>
      <c r="S2368" s="15">
        <f t="shared" si="319"/>
        <v>41875.922858796301</v>
      </c>
      <c r="T2368" s="15">
        <f t="shared" si="320"/>
        <v>41905.922858796301</v>
      </c>
      <c r="U2368">
        <f t="shared" si="325"/>
        <v>2014</v>
      </c>
      <c r="V2368">
        <f>_xlfn.DAYS(T2368,S2368)</f>
        <v>30</v>
      </c>
    </row>
    <row r="2369" spans="1:22" ht="32" hidden="1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 t="s">
        <v>8323</v>
      </c>
      <c r="P2369" t="s">
        <v>8335</v>
      </c>
      <c r="Q2369">
        <f t="shared" si="317"/>
        <v>100</v>
      </c>
      <c r="R2369">
        <f t="shared" si="318"/>
        <v>41.67</v>
      </c>
      <c r="S2369" s="15">
        <f t="shared" si="319"/>
        <v>42403.998217592598</v>
      </c>
      <c r="T2369" s="15">
        <f t="shared" si="320"/>
        <v>42433.998217592598</v>
      </c>
      <c r="U2369">
        <f t="shared" si="325"/>
        <v>2016</v>
      </c>
    </row>
    <row r="2370" spans="1:22" ht="48" hidden="1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 t="s">
        <v>8323</v>
      </c>
      <c r="P2370" t="s">
        <v>8324</v>
      </c>
      <c r="Q2370">
        <f t="shared" si="317"/>
        <v>100</v>
      </c>
      <c r="R2370">
        <f t="shared" si="318"/>
        <v>35.71</v>
      </c>
      <c r="S2370" s="15">
        <f t="shared" si="319"/>
        <v>42511.362048611118</v>
      </c>
      <c r="T2370" s="15">
        <f t="shared" si="320"/>
        <v>42541.362048611118</v>
      </c>
      <c r="U2370">
        <f t="shared" si="325"/>
        <v>2016</v>
      </c>
    </row>
    <row r="2371" spans="1:22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 t="s">
        <v>8323</v>
      </c>
      <c r="P2371" t="s">
        <v>8326</v>
      </c>
      <c r="Q2371">
        <f t="shared" ref="Q2371:Q2434" si="326">ROUND(E2371/D2371*100,0)</f>
        <v>100</v>
      </c>
      <c r="R2371">
        <f t="shared" ref="R2371:R2434" si="327">IFERROR(ROUND(E2371/L2371,2),0)</f>
        <v>41.67</v>
      </c>
      <c r="S2371" s="15">
        <f t="shared" ref="S2371:S2434" si="328">(((J2371/60)/60)/24)+DATE(1970,1,1)</f>
        <v>41829.977326388893</v>
      </c>
      <c r="T2371" s="15">
        <f t="shared" ref="T2371:T2434" si="329">(((I2371/60)/60)/24)+DATE(1970,1,1)</f>
        <v>41836.977326388893</v>
      </c>
      <c r="U2371">
        <f t="shared" si="325"/>
        <v>2014</v>
      </c>
      <c r="V2371">
        <f t="shared" ref="V2371:V2374" si="330">_xlfn.DAYS(T2371,S2371)</f>
        <v>7</v>
      </c>
    </row>
    <row r="2372" spans="1:22" ht="48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 t="s">
        <v>8323</v>
      </c>
      <c r="P2372" t="s">
        <v>8326</v>
      </c>
      <c r="Q2372">
        <f t="shared" si="326"/>
        <v>100</v>
      </c>
      <c r="R2372">
        <f t="shared" si="327"/>
        <v>125</v>
      </c>
      <c r="S2372" s="15">
        <f t="shared" si="328"/>
        <v>42297.748738425929</v>
      </c>
      <c r="T2372" s="15">
        <f t="shared" si="329"/>
        <v>42327.790405092594</v>
      </c>
      <c r="U2372">
        <f t="shared" si="325"/>
        <v>2015</v>
      </c>
      <c r="V2372">
        <f t="shared" si="330"/>
        <v>30</v>
      </c>
    </row>
    <row r="2373" spans="1:22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 t="s">
        <v>8323</v>
      </c>
      <c r="P2373" t="s">
        <v>8326</v>
      </c>
      <c r="Q2373">
        <f t="shared" si="326"/>
        <v>100</v>
      </c>
      <c r="R2373">
        <f t="shared" si="327"/>
        <v>58.82</v>
      </c>
      <c r="S2373" s="15">
        <f t="shared" si="328"/>
        <v>42057.536944444444</v>
      </c>
      <c r="T2373" s="15">
        <f t="shared" si="329"/>
        <v>42117.49527777778</v>
      </c>
      <c r="U2373">
        <f t="shared" si="325"/>
        <v>2015</v>
      </c>
      <c r="V2373">
        <f t="shared" si="330"/>
        <v>60</v>
      </c>
    </row>
    <row r="2374" spans="1:22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 t="s">
        <v>8323</v>
      </c>
      <c r="P2374" t="s">
        <v>8326</v>
      </c>
      <c r="Q2374">
        <f t="shared" si="326"/>
        <v>100</v>
      </c>
      <c r="R2374">
        <f t="shared" si="327"/>
        <v>41.67</v>
      </c>
      <c r="S2374" s="15">
        <f t="shared" si="328"/>
        <v>42059.453923611116</v>
      </c>
      <c r="T2374" s="15">
        <f t="shared" si="329"/>
        <v>42119.412256944444</v>
      </c>
      <c r="U2374">
        <f t="shared" si="325"/>
        <v>2015</v>
      </c>
      <c r="V2374">
        <f t="shared" si="330"/>
        <v>60</v>
      </c>
    </row>
    <row r="2375" spans="1:22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 t="s">
        <v>8313</v>
      </c>
      <c r="P2375" t="s">
        <v>8314</v>
      </c>
      <c r="Q2375">
        <f t="shared" si="326"/>
        <v>11</v>
      </c>
      <c r="R2375">
        <f t="shared" si="327"/>
        <v>55.39</v>
      </c>
      <c r="S2375" s="15">
        <f t="shared" si="328"/>
        <v>42011.551180555558</v>
      </c>
      <c r="T2375" s="15">
        <f t="shared" si="329"/>
        <v>42046.551180555558</v>
      </c>
      <c r="U2375">
        <f t="shared" si="325"/>
        <v>2015</v>
      </c>
    </row>
    <row r="2376" spans="1:22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 t="s">
        <v>8313</v>
      </c>
      <c r="P2376" t="s">
        <v>8314</v>
      </c>
      <c r="Q2376">
        <f t="shared" si="326"/>
        <v>2</v>
      </c>
      <c r="R2376">
        <f t="shared" si="327"/>
        <v>66.33</v>
      </c>
      <c r="S2376" s="15">
        <f t="shared" si="328"/>
        <v>42045.86336805555</v>
      </c>
      <c r="T2376" s="15">
        <f t="shared" si="329"/>
        <v>42090.821701388893</v>
      </c>
      <c r="U2376">
        <f t="shared" si="325"/>
        <v>2015</v>
      </c>
    </row>
    <row r="2377" spans="1:22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 t="s">
        <v>8308</v>
      </c>
      <c r="P2377" t="s">
        <v>8310</v>
      </c>
      <c r="Q2377">
        <f t="shared" si="326"/>
        <v>3</v>
      </c>
      <c r="R2377">
        <f t="shared" si="327"/>
        <v>66.069999999999993</v>
      </c>
      <c r="S2377" s="15">
        <f t="shared" si="328"/>
        <v>42188.803622685184</v>
      </c>
      <c r="T2377" s="15">
        <f t="shared" si="329"/>
        <v>42218.803622685184</v>
      </c>
      <c r="U2377">
        <f t="shared" si="325"/>
        <v>2015</v>
      </c>
    </row>
    <row r="2378" spans="1:22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 t="s">
        <v>8308</v>
      </c>
      <c r="P2378" t="s">
        <v>8315</v>
      </c>
      <c r="Q2378">
        <f t="shared" si="326"/>
        <v>106</v>
      </c>
      <c r="R2378">
        <f t="shared" si="327"/>
        <v>39.44</v>
      </c>
      <c r="S2378" s="15">
        <f t="shared" si="328"/>
        <v>42612.656493055561</v>
      </c>
      <c r="T2378" s="15">
        <f t="shared" si="329"/>
        <v>42642.656493055561</v>
      </c>
      <c r="U2378">
        <f t="shared" si="325"/>
        <v>2016</v>
      </c>
    </row>
    <row r="2379" spans="1:22" ht="48" hidden="1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 t="s">
        <v>8323</v>
      </c>
      <c r="P2379" t="s">
        <v>8335</v>
      </c>
      <c r="Q2379">
        <f t="shared" si="326"/>
        <v>13</v>
      </c>
      <c r="R2379">
        <f t="shared" si="327"/>
        <v>57.65</v>
      </c>
      <c r="S2379" s="15">
        <f t="shared" si="328"/>
        <v>41815.815046296295</v>
      </c>
      <c r="T2379" s="15">
        <f t="shared" si="329"/>
        <v>41850.958333333336</v>
      </c>
      <c r="U2379">
        <f>YEAR(S2379)</f>
        <v>2014</v>
      </c>
    </row>
    <row r="2380" spans="1:22" ht="48" hidden="1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 t="s">
        <v>8327</v>
      </c>
      <c r="P2380" t="s">
        <v>8331</v>
      </c>
      <c r="Q2380">
        <f t="shared" si="326"/>
        <v>109</v>
      </c>
      <c r="R2380">
        <f t="shared" si="327"/>
        <v>75.38</v>
      </c>
      <c r="S2380" s="15">
        <f t="shared" si="328"/>
        <v>41382.096180555556</v>
      </c>
      <c r="T2380" s="15">
        <f t="shared" si="329"/>
        <v>41401.207638888889</v>
      </c>
      <c r="U2380">
        <f t="shared" ref="U2380:U2443" si="331">YEAR(S2380)</f>
        <v>2013</v>
      </c>
    </row>
    <row r="2381" spans="1:22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 t="s">
        <v>8319</v>
      </c>
      <c r="P2381" t="s">
        <v>8345</v>
      </c>
      <c r="Q2381">
        <f t="shared" si="326"/>
        <v>2</v>
      </c>
      <c r="R2381">
        <f t="shared" si="327"/>
        <v>61.19</v>
      </c>
      <c r="S2381" s="15">
        <f t="shared" si="328"/>
        <v>41863.734895833331</v>
      </c>
      <c r="T2381" s="15">
        <f t="shared" si="329"/>
        <v>41894.734895833331</v>
      </c>
      <c r="U2381">
        <f t="shared" si="331"/>
        <v>2014</v>
      </c>
    </row>
    <row r="2382" spans="1:22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 t="s">
        <v>8308</v>
      </c>
      <c r="P2382" t="s">
        <v>8310</v>
      </c>
      <c r="Q2382">
        <f t="shared" si="326"/>
        <v>1</v>
      </c>
      <c r="R2382">
        <f t="shared" si="327"/>
        <v>195.4</v>
      </c>
      <c r="S2382" s="15">
        <f t="shared" si="328"/>
        <v>42726.491643518515</v>
      </c>
      <c r="T2382" s="15">
        <f t="shared" si="329"/>
        <v>42756.491643518515</v>
      </c>
      <c r="U2382">
        <f t="shared" si="331"/>
        <v>2016</v>
      </c>
    </row>
    <row r="2383" spans="1:22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 t="s">
        <v>8323</v>
      </c>
      <c r="P2383" t="s">
        <v>8326</v>
      </c>
      <c r="Q2383">
        <f t="shared" si="326"/>
        <v>129</v>
      </c>
      <c r="R2383">
        <f t="shared" si="327"/>
        <v>60.69</v>
      </c>
      <c r="S2383" s="15">
        <f t="shared" si="328"/>
        <v>41922.640590277777</v>
      </c>
      <c r="T2383" s="15">
        <f t="shared" si="329"/>
        <v>41932.249305555553</v>
      </c>
      <c r="U2383">
        <f t="shared" si="331"/>
        <v>2014</v>
      </c>
      <c r="V2383">
        <f>_xlfn.DAYS(T2383,S2383)</f>
        <v>10</v>
      </c>
    </row>
    <row r="2384" spans="1:22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 t="s">
        <v>8308</v>
      </c>
      <c r="P2384" t="s">
        <v>8315</v>
      </c>
      <c r="Q2384">
        <f t="shared" si="326"/>
        <v>647</v>
      </c>
      <c r="R2384">
        <f t="shared" si="327"/>
        <v>21.56</v>
      </c>
      <c r="S2384" s="15">
        <f t="shared" si="328"/>
        <v>42304.829409722224</v>
      </c>
      <c r="T2384" s="15">
        <f t="shared" si="329"/>
        <v>42334.871076388896</v>
      </c>
      <c r="U2384">
        <f t="shared" si="331"/>
        <v>2015</v>
      </c>
    </row>
    <row r="2385" spans="1:22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 t="s">
        <v>8323</v>
      </c>
      <c r="P2385" t="s">
        <v>8326</v>
      </c>
      <c r="Q2385">
        <f t="shared" si="326"/>
        <v>138</v>
      </c>
      <c r="R2385">
        <f t="shared" si="327"/>
        <v>28.41</v>
      </c>
      <c r="S2385" s="15">
        <f t="shared" si="328"/>
        <v>42405.090300925927</v>
      </c>
      <c r="T2385" s="15">
        <f t="shared" si="329"/>
        <v>42414</v>
      </c>
      <c r="U2385">
        <f t="shared" si="331"/>
        <v>2016</v>
      </c>
      <c r="V2385">
        <f t="shared" ref="V2385:V2387" si="332">_xlfn.DAYS(T2385,S2385)</f>
        <v>9</v>
      </c>
    </row>
    <row r="2386" spans="1:22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 t="s">
        <v>8323</v>
      </c>
      <c r="P2386" t="s">
        <v>8326</v>
      </c>
      <c r="Q2386">
        <f t="shared" si="326"/>
        <v>38</v>
      </c>
      <c r="R2386">
        <f t="shared" si="327"/>
        <v>119.13</v>
      </c>
      <c r="S2386" s="15">
        <f t="shared" si="328"/>
        <v>42002.817488425921</v>
      </c>
      <c r="T2386" s="15">
        <f t="shared" si="329"/>
        <v>42032.817488425921</v>
      </c>
      <c r="U2386">
        <f t="shared" si="331"/>
        <v>2014</v>
      </c>
      <c r="V2386">
        <f t="shared" si="332"/>
        <v>30</v>
      </c>
    </row>
    <row r="2387" spans="1:22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 t="s">
        <v>8323</v>
      </c>
      <c r="P2387" t="s">
        <v>8326</v>
      </c>
      <c r="Q2387">
        <f t="shared" si="326"/>
        <v>190</v>
      </c>
      <c r="R2387">
        <f t="shared" si="327"/>
        <v>50</v>
      </c>
      <c r="S2387" s="15">
        <f t="shared" si="328"/>
        <v>41852.527222222219</v>
      </c>
      <c r="T2387" s="15">
        <f t="shared" si="329"/>
        <v>41866.527222222219</v>
      </c>
      <c r="U2387">
        <f t="shared" si="331"/>
        <v>2014</v>
      </c>
      <c r="V2387">
        <f t="shared" si="332"/>
        <v>14</v>
      </c>
    </row>
    <row r="2388" spans="1:22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 t="s">
        <v>8319</v>
      </c>
      <c r="P2388" t="s">
        <v>8357</v>
      </c>
      <c r="Q2388">
        <f t="shared" si="326"/>
        <v>19</v>
      </c>
      <c r="R2388">
        <f t="shared" si="327"/>
        <v>77.5</v>
      </c>
      <c r="S2388" s="15">
        <f t="shared" si="328"/>
        <v>42027.839733796296</v>
      </c>
      <c r="T2388" s="15">
        <f t="shared" si="329"/>
        <v>42057.839733796296</v>
      </c>
      <c r="U2388">
        <f t="shared" si="331"/>
        <v>2015</v>
      </c>
    </row>
    <row r="2389" spans="1:22" ht="64" hidden="1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 t="s">
        <v>8323</v>
      </c>
      <c r="P2389" t="s">
        <v>8335</v>
      </c>
      <c r="Q2389">
        <f t="shared" si="326"/>
        <v>31</v>
      </c>
      <c r="R2389">
        <f t="shared" si="327"/>
        <v>66.14</v>
      </c>
      <c r="S2389" s="15">
        <f t="shared" si="328"/>
        <v>41975.700636574074</v>
      </c>
      <c r="T2389" s="15">
        <f t="shared" si="329"/>
        <v>42005.700636574074</v>
      </c>
      <c r="U2389">
        <f t="shared" si="331"/>
        <v>2014</v>
      </c>
    </row>
    <row r="2390" spans="1:22" ht="32" hidden="1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 t="s">
        <v>8308</v>
      </c>
      <c r="P2390" t="s">
        <v>8315</v>
      </c>
      <c r="Q2390">
        <f t="shared" si="326"/>
        <v>110</v>
      </c>
      <c r="R2390">
        <f t="shared" si="327"/>
        <v>44.1</v>
      </c>
      <c r="S2390" s="15">
        <f t="shared" si="328"/>
        <v>41953.966053240743</v>
      </c>
      <c r="T2390" s="15">
        <f t="shared" si="329"/>
        <v>41973.966053240743</v>
      </c>
      <c r="U2390">
        <f t="shared" si="331"/>
        <v>2014</v>
      </c>
    </row>
    <row r="2391" spans="1:22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 t="s">
        <v>8323</v>
      </c>
      <c r="P2391" t="s">
        <v>8326</v>
      </c>
      <c r="Q2391">
        <f t="shared" si="326"/>
        <v>116</v>
      </c>
      <c r="R2391">
        <f t="shared" si="327"/>
        <v>44</v>
      </c>
      <c r="S2391" s="15">
        <f t="shared" si="328"/>
        <v>41795.528101851851</v>
      </c>
      <c r="T2391" s="15">
        <f t="shared" si="329"/>
        <v>41825.528101851851</v>
      </c>
      <c r="U2391">
        <f t="shared" si="331"/>
        <v>2014</v>
      </c>
      <c r="V2391">
        <f>_xlfn.DAYS(T2391,S2391)</f>
        <v>30</v>
      </c>
    </row>
    <row r="2392" spans="1:22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 t="s">
        <v>8327</v>
      </c>
      <c r="P2392" t="s">
        <v>8331</v>
      </c>
      <c r="Q2392">
        <f t="shared" si="326"/>
        <v>108</v>
      </c>
      <c r="R2392">
        <f t="shared" si="327"/>
        <v>34.07</v>
      </c>
      <c r="S2392" s="15">
        <f t="shared" si="328"/>
        <v>41151.708321759259</v>
      </c>
      <c r="T2392" s="15">
        <f t="shared" si="329"/>
        <v>41177.165972222225</v>
      </c>
      <c r="U2392">
        <f t="shared" si="331"/>
        <v>2012</v>
      </c>
    </row>
    <row r="2393" spans="1:22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 t="s">
        <v>8323</v>
      </c>
      <c r="P2393" t="s">
        <v>8326</v>
      </c>
      <c r="Q2393">
        <f t="shared" si="326"/>
        <v>184</v>
      </c>
      <c r="R2393">
        <f t="shared" si="327"/>
        <v>24.21</v>
      </c>
      <c r="S2393" s="15">
        <f t="shared" si="328"/>
        <v>42140.712314814817</v>
      </c>
      <c r="T2393" s="15">
        <f t="shared" si="329"/>
        <v>42154.756944444445</v>
      </c>
      <c r="U2393">
        <f t="shared" si="331"/>
        <v>2015</v>
      </c>
      <c r="V2393">
        <f>_xlfn.DAYS(T2393,S2393)</f>
        <v>14</v>
      </c>
    </row>
    <row r="2394" spans="1:22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 t="s">
        <v>8327</v>
      </c>
      <c r="P2394" t="s">
        <v>8331</v>
      </c>
      <c r="Q2394">
        <f t="shared" si="326"/>
        <v>122</v>
      </c>
      <c r="R2394">
        <f t="shared" si="327"/>
        <v>53.88</v>
      </c>
      <c r="S2394" s="15">
        <f t="shared" si="328"/>
        <v>42752.144976851851</v>
      </c>
      <c r="T2394" s="15">
        <f t="shared" si="329"/>
        <v>42795.125</v>
      </c>
      <c r="U2394">
        <f t="shared" si="331"/>
        <v>2017</v>
      </c>
    </row>
    <row r="2395" spans="1:22" ht="16" hidden="1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 t="s">
        <v>8319</v>
      </c>
      <c r="P2395" t="s">
        <v>8345</v>
      </c>
      <c r="Q2395">
        <f t="shared" si="326"/>
        <v>6</v>
      </c>
      <c r="R2395">
        <f t="shared" si="327"/>
        <v>60.73</v>
      </c>
      <c r="S2395" s="15">
        <f t="shared" si="328"/>
        <v>42109.709629629629</v>
      </c>
      <c r="T2395" s="15">
        <f t="shared" si="329"/>
        <v>42139.709629629629</v>
      </c>
      <c r="U2395">
        <f t="shared" si="331"/>
        <v>2015</v>
      </c>
    </row>
    <row r="2396" spans="1:22" ht="48" hidden="1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 t="s">
        <v>8327</v>
      </c>
      <c r="P2396" t="s">
        <v>8331</v>
      </c>
      <c r="Q2396">
        <f t="shared" si="326"/>
        <v>152</v>
      </c>
      <c r="R2396">
        <f t="shared" si="327"/>
        <v>27.61</v>
      </c>
      <c r="S2396" s="15">
        <f t="shared" si="328"/>
        <v>41282.017962962964</v>
      </c>
      <c r="T2396" s="15">
        <f t="shared" si="329"/>
        <v>41334.581944444442</v>
      </c>
      <c r="U2396">
        <f t="shared" si="331"/>
        <v>2013</v>
      </c>
    </row>
    <row r="2397" spans="1:22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 t="s">
        <v>8323</v>
      </c>
      <c r="P2397" t="s">
        <v>8324</v>
      </c>
      <c r="Q2397">
        <f t="shared" si="326"/>
        <v>23</v>
      </c>
      <c r="R2397">
        <f t="shared" si="327"/>
        <v>53.53</v>
      </c>
      <c r="S2397" s="15">
        <f t="shared" si="328"/>
        <v>41760.909039351849</v>
      </c>
      <c r="T2397" s="15">
        <f t="shared" si="329"/>
        <v>41791.165972222225</v>
      </c>
      <c r="U2397">
        <f t="shared" si="331"/>
        <v>2014</v>
      </c>
    </row>
    <row r="2398" spans="1:22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 t="s">
        <v>8308</v>
      </c>
      <c r="P2398" t="s">
        <v>8310</v>
      </c>
      <c r="Q2398">
        <f t="shared" si="326"/>
        <v>34</v>
      </c>
      <c r="R2398">
        <f t="shared" si="327"/>
        <v>75.75</v>
      </c>
      <c r="S2398" s="15">
        <f t="shared" si="328"/>
        <v>42391.942094907412</v>
      </c>
      <c r="T2398" s="15">
        <f t="shared" si="329"/>
        <v>42421.942094907412</v>
      </c>
      <c r="U2398">
        <f t="shared" si="331"/>
        <v>2016</v>
      </c>
    </row>
    <row r="2399" spans="1:22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 t="s">
        <v>8323</v>
      </c>
      <c r="P2399" t="s">
        <v>8326</v>
      </c>
      <c r="Q2399">
        <f t="shared" si="326"/>
        <v>36</v>
      </c>
      <c r="R2399">
        <f t="shared" si="327"/>
        <v>33.67</v>
      </c>
      <c r="S2399" s="15">
        <f t="shared" si="328"/>
        <v>42114.818935185183</v>
      </c>
      <c r="T2399" s="15">
        <f t="shared" si="329"/>
        <v>42134.957638888889</v>
      </c>
      <c r="U2399">
        <f t="shared" si="331"/>
        <v>2015</v>
      </c>
      <c r="V2399">
        <f>_xlfn.DAYS(T2399,S2399)</f>
        <v>20</v>
      </c>
    </row>
    <row r="2400" spans="1:22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 t="s">
        <v>8313</v>
      </c>
      <c r="P2400" t="s">
        <v>8314</v>
      </c>
      <c r="Q2400">
        <f t="shared" si="326"/>
        <v>48</v>
      </c>
      <c r="R2400">
        <f t="shared" si="327"/>
        <v>31.21</v>
      </c>
      <c r="S2400" s="15">
        <f t="shared" si="328"/>
        <v>41958.550659722227</v>
      </c>
      <c r="T2400" s="15">
        <f t="shared" si="329"/>
        <v>41988.550659722227</v>
      </c>
      <c r="U2400">
        <f t="shared" si="331"/>
        <v>2014</v>
      </c>
    </row>
    <row r="2401" spans="1:22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 t="s">
        <v>8323</v>
      </c>
      <c r="P2401" t="s">
        <v>8326</v>
      </c>
      <c r="Q2401">
        <f t="shared" si="326"/>
        <v>101</v>
      </c>
      <c r="R2401">
        <f t="shared" si="327"/>
        <v>60.33</v>
      </c>
      <c r="S2401" s="15">
        <f t="shared" si="328"/>
        <v>41802.62090277778</v>
      </c>
      <c r="T2401" s="15">
        <f t="shared" si="329"/>
        <v>41822.62090277778</v>
      </c>
      <c r="U2401">
        <f t="shared" si="331"/>
        <v>2014</v>
      </c>
      <c r="V2401">
        <f>_xlfn.DAYS(T2401,S2401)</f>
        <v>20</v>
      </c>
    </row>
    <row r="2402" spans="1:22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 t="s">
        <v>8308</v>
      </c>
      <c r="P2402" t="s">
        <v>8310</v>
      </c>
      <c r="Q2402">
        <f t="shared" si="326"/>
        <v>8</v>
      </c>
      <c r="R2402">
        <f t="shared" si="327"/>
        <v>31.17</v>
      </c>
      <c r="S2402" s="15">
        <f t="shared" si="328"/>
        <v>42077.666377314818</v>
      </c>
      <c r="T2402" s="15">
        <f t="shared" si="329"/>
        <v>42107.666377314818</v>
      </c>
      <c r="U2402">
        <f t="shared" si="331"/>
        <v>2015</v>
      </c>
    </row>
    <row r="2403" spans="1:22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 t="s">
        <v>8327</v>
      </c>
      <c r="P2403" t="s">
        <v>8331</v>
      </c>
      <c r="Q2403">
        <f t="shared" si="326"/>
        <v>181</v>
      </c>
      <c r="R2403">
        <f t="shared" si="327"/>
        <v>31.14</v>
      </c>
      <c r="S2403" s="15">
        <f t="shared" si="328"/>
        <v>41303.593923611108</v>
      </c>
      <c r="T2403" s="15">
        <f t="shared" si="329"/>
        <v>41333.593923611108</v>
      </c>
      <c r="U2403">
        <f t="shared" si="331"/>
        <v>2013</v>
      </c>
    </row>
    <row r="2404" spans="1:22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 t="s">
        <v>8321</v>
      </c>
      <c r="P2404" t="s">
        <v>8343</v>
      </c>
      <c r="Q2404">
        <f t="shared" si="326"/>
        <v>100</v>
      </c>
      <c r="R2404">
        <f t="shared" si="327"/>
        <v>50</v>
      </c>
      <c r="S2404" s="15">
        <f t="shared" si="328"/>
        <v>40587.75675925926</v>
      </c>
      <c r="T2404" s="15">
        <f t="shared" si="329"/>
        <v>40666.165972222225</v>
      </c>
      <c r="U2404">
        <f t="shared" si="331"/>
        <v>2011</v>
      </c>
    </row>
    <row r="2405" spans="1:22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 t="s">
        <v>8323</v>
      </c>
      <c r="P2405" t="s">
        <v>8326</v>
      </c>
      <c r="Q2405">
        <f t="shared" si="326"/>
        <v>113</v>
      </c>
      <c r="R2405">
        <f t="shared" si="327"/>
        <v>64.290000000000006</v>
      </c>
      <c r="S2405" s="15">
        <f t="shared" si="328"/>
        <v>42553.926527777774</v>
      </c>
      <c r="T2405" s="15">
        <f t="shared" si="329"/>
        <v>42585.172916666663</v>
      </c>
      <c r="U2405">
        <f t="shared" si="331"/>
        <v>2016</v>
      </c>
      <c r="V2405">
        <f>_xlfn.DAYS(T2405,S2405)</f>
        <v>32</v>
      </c>
    </row>
    <row r="2406" spans="1:22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 t="s">
        <v>8316</v>
      </c>
      <c r="P2406" t="s">
        <v>8317</v>
      </c>
      <c r="Q2406">
        <f t="shared" si="326"/>
        <v>120</v>
      </c>
      <c r="R2406">
        <f t="shared" si="327"/>
        <v>35.92</v>
      </c>
      <c r="S2406" s="15">
        <f t="shared" si="328"/>
        <v>42768.833645833336</v>
      </c>
      <c r="T2406" s="15">
        <f t="shared" si="329"/>
        <v>42780.833645833336</v>
      </c>
      <c r="U2406">
        <f t="shared" si="331"/>
        <v>2017</v>
      </c>
    </row>
    <row r="2407" spans="1:22" ht="48" hidden="1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 t="s">
        <v>8313</v>
      </c>
      <c r="P2407" t="s">
        <v>8314</v>
      </c>
      <c r="Q2407">
        <f t="shared" si="326"/>
        <v>21</v>
      </c>
      <c r="R2407">
        <f t="shared" si="327"/>
        <v>35.799999999999997</v>
      </c>
      <c r="S2407" s="15">
        <f t="shared" si="328"/>
        <v>41905.979629629634</v>
      </c>
      <c r="T2407" s="15">
        <f t="shared" si="329"/>
        <v>41935.979629629634</v>
      </c>
      <c r="U2407">
        <f t="shared" si="331"/>
        <v>2014</v>
      </c>
    </row>
    <row r="2408" spans="1:22" ht="48" hidden="1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 t="s">
        <v>8311</v>
      </c>
      <c r="P2408" t="s">
        <v>8352</v>
      </c>
      <c r="Q2408">
        <f t="shared" si="326"/>
        <v>31</v>
      </c>
      <c r="R2408">
        <f t="shared" si="327"/>
        <v>47.11</v>
      </c>
      <c r="S2408" s="15">
        <f t="shared" si="328"/>
        <v>41520.561041666668</v>
      </c>
      <c r="T2408" s="15">
        <f t="shared" si="329"/>
        <v>41549.561041666668</v>
      </c>
      <c r="U2408">
        <f t="shared" si="331"/>
        <v>2013</v>
      </c>
    </row>
    <row r="2409" spans="1:22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 t="s">
        <v>8308</v>
      </c>
      <c r="P2409" t="s">
        <v>8310</v>
      </c>
      <c r="Q2409">
        <f t="shared" si="326"/>
        <v>15</v>
      </c>
      <c r="R2409">
        <f t="shared" si="327"/>
        <v>34.270000000000003</v>
      </c>
      <c r="S2409" s="15">
        <f t="shared" si="328"/>
        <v>41975.930601851855</v>
      </c>
      <c r="T2409" s="15">
        <f t="shared" si="329"/>
        <v>42005.290972222225</v>
      </c>
      <c r="U2409">
        <f t="shared" si="331"/>
        <v>2014</v>
      </c>
    </row>
    <row r="2410" spans="1:22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 t="s">
        <v>8327</v>
      </c>
      <c r="P2410" t="s">
        <v>8341</v>
      </c>
      <c r="Q2410">
        <f t="shared" si="326"/>
        <v>111</v>
      </c>
      <c r="R2410">
        <f t="shared" si="327"/>
        <v>35.6</v>
      </c>
      <c r="S2410" s="15">
        <f t="shared" si="328"/>
        <v>40829.873657407406</v>
      </c>
      <c r="T2410" s="15">
        <f t="shared" si="329"/>
        <v>40862.817361111112</v>
      </c>
      <c r="U2410">
        <f t="shared" si="331"/>
        <v>2011</v>
      </c>
    </row>
    <row r="2411" spans="1:22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 t="s">
        <v>8323</v>
      </c>
      <c r="P2411" t="s">
        <v>8326</v>
      </c>
      <c r="Q2411">
        <f t="shared" si="326"/>
        <v>119</v>
      </c>
      <c r="R2411">
        <f t="shared" si="327"/>
        <v>29.67</v>
      </c>
      <c r="S2411" s="15">
        <f t="shared" si="328"/>
        <v>42192.933958333335</v>
      </c>
      <c r="T2411" s="15">
        <f t="shared" si="329"/>
        <v>42217.933958333335</v>
      </c>
      <c r="U2411">
        <f t="shared" si="331"/>
        <v>2015</v>
      </c>
      <c r="V2411">
        <f>_xlfn.DAYS(T2411,S2411)</f>
        <v>25</v>
      </c>
    </row>
    <row r="2412" spans="1:22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 t="s">
        <v>8319</v>
      </c>
      <c r="P2412" t="s">
        <v>8345</v>
      </c>
      <c r="Q2412">
        <f t="shared" si="326"/>
        <v>6</v>
      </c>
      <c r="R2412">
        <f t="shared" si="327"/>
        <v>46.63</v>
      </c>
      <c r="S2412" s="15">
        <f t="shared" si="328"/>
        <v>42468.84174768519</v>
      </c>
      <c r="T2412" s="15">
        <f t="shared" si="329"/>
        <v>42498.84174768519</v>
      </c>
      <c r="U2412">
        <f t="shared" si="331"/>
        <v>2016</v>
      </c>
    </row>
    <row r="2413" spans="1:22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 t="s">
        <v>8311</v>
      </c>
      <c r="P2413" t="s">
        <v>8312</v>
      </c>
      <c r="Q2413">
        <f t="shared" si="326"/>
        <v>148</v>
      </c>
      <c r="R2413">
        <f t="shared" si="327"/>
        <v>35.44</v>
      </c>
      <c r="S2413" s="15">
        <f t="shared" si="328"/>
        <v>41326.911319444444</v>
      </c>
      <c r="T2413" s="15">
        <f t="shared" si="329"/>
        <v>41371.869652777779</v>
      </c>
      <c r="U2413">
        <f t="shared" si="331"/>
        <v>2013</v>
      </c>
    </row>
    <row r="2414" spans="1:22" ht="48" hidden="1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 t="s">
        <v>8308</v>
      </c>
      <c r="P2414" t="s">
        <v>8315</v>
      </c>
      <c r="Q2414">
        <f t="shared" si="326"/>
        <v>1</v>
      </c>
      <c r="R2414">
        <f t="shared" si="327"/>
        <v>80.45</v>
      </c>
      <c r="S2414" s="15">
        <f t="shared" si="328"/>
        <v>41953.158854166672</v>
      </c>
      <c r="T2414" s="15">
        <f t="shared" si="329"/>
        <v>41983.158854166672</v>
      </c>
      <c r="U2414">
        <f t="shared" si="331"/>
        <v>2014</v>
      </c>
    </row>
    <row r="2415" spans="1:22" ht="16" hidden="1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 t="s">
        <v>8313</v>
      </c>
      <c r="P2415" t="s">
        <v>8314</v>
      </c>
      <c r="Q2415">
        <f t="shared" si="326"/>
        <v>885</v>
      </c>
      <c r="R2415">
        <f t="shared" si="327"/>
        <v>35.4</v>
      </c>
      <c r="S2415" s="15">
        <f t="shared" si="328"/>
        <v>42410.982002314813</v>
      </c>
      <c r="T2415" s="15">
        <f t="shared" si="329"/>
        <v>42440.982002314813</v>
      </c>
      <c r="U2415">
        <f t="shared" si="331"/>
        <v>2016</v>
      </c>
    </row>
    <row r="2416" spans="1:22" ht="48" hidden="1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 t="s">
        <v>8323</v>
      </c>
      <c r="P2416" t="s">
        <v>8335</v>
      </c>
      <c r="Q2416">
        <f t="shared" si="326"/>
        <v>4</v>
      </c>
      <c r="R2416">
        <f t="shared" si="327"/>
        <v>55.06</v>
      </c>
      <c r="S2416" s="15">
        <f t="shared" si="328"/>
        <v>41982.737071759257</v>
      </c>
      <c r="T2416" s="15">
        <f t="shared" si="329"/>
        <v>42015.207638888889</v>
      </c>
      <c r="U2416">
        <f t="shared" si="331"/>
        <v>2014</v>
      </c>
    </row>
    <row r="2417" spans="1:22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 t="s">
        <v>8308</v>
      </c>
      <c r="P2417" t="s">
        <v>8310</v>
      </c>
      <c r="Q2417">
        <f t="shared" si="326"/>
        <v>11</v>
      </c>
      <c r="R2417">
        <f t="shared" si="327"/>
        <v>51.82</v>
      </c>
      <c r="S2417" s="15">
        <f t="shared" si="328"/>
        <v>42082.802812499998</v>
      </c>
      <c r="T2417" s="15">
        <f t="shared" si="329"/>
        <v>42104.207638888889</v>
      </c>
      <c r="U2417">
        <f t="shared" si="331"/>
        <v>2015</v>
      </c>
    </row>
    <row r="2418" spans="1:22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 t="s">
        <v>8323</v>
      </c>
      <c r="P2418" t="s">
        <v>8326</v>
      </c>
      <c r="Q2418">
        <f t="shared" si="326"/>
        <v>18</v>
      </c>
      <c r="R2418">
        <f t="shared" si="327"/>
        <v>41.95</v>
      </c>
      <c r="S2418" s="15">
        <f t="shared" si="328"/>
        <v>41779.648506944446</v>
      </c>
      <c r="T2418" s="15">
        <f t="shared" si="329"/>
        <v>41809.648506944446</v>
      </c>
      <c r="U2418">
        <f t="shared" si="331"/>
        <v>2014</v>
      </c>
      <c r="V2418">
        <f t="shared" ref="V2418:V2419" si="333">_xlfn.DAYS(T2418,S2418)</f>
        <v>30</v>
      </c>
    </row>
    <row r="2419" spans="1:22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 t="s">
        <v>8323</v>
      </c>
      <c r="P2419" t="s">
        <v>8326</v>
      </c>
      <c r="Q2419">
        <f t="shared" si="326"/>
        <v>119</v>
      </c>
      <c r="R2419">
        <f t="shared" si="327"/>
        <v>17.25</v>
      </c>
      <c r="S2419" s="15">
        <f t="shared" si="328"/>
        <v>42779.610289351855</v>
      </c>
      <c r="T2419" s="15">
        <f t="shared" si="329"/>
        <v>42794</v>
      </c>
      <c r="U2419">
        <f t="shared" si="331"/>
        <v>2017</v>
      </c>
      <c r="V2419">
        <f t="shared" si="333"/>
        <v>15</v>
      </c>
    </row>
    <row r="2420" spans="1:22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 t="s">
        <v>8308</v>
      </c>
      <c r="P2420" t="s">
        <v>8310</v>
      </c>
      <c r="Q2420">
        <f t="shared" si="326"/>
        <v>1</v>
      </c>
      <c r="R2420">
        <f t="shared" si="327"/>
        <v>30.31</v>
      </c>
      <c r="S2420" s="15">
        <f t="shared" si="328"/>
        <v>42208.628692129627</v>
      </c>
      <c r="T2420" s="15">
        <f t="shared" si="329"/>
        <v>42248.628692129627</v>
      </c>
      <c r="U2420">
        <f t="shared" si="331"/>
        <v>2015</v>
      </c>
    </row>
    <row r="2421" spans="1:22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 t="s">
        <v>8308</v>
      </c>
      <c r="P2421" t="s">
        <v>8310</v>
      </c>
      <c r="Q2421">
        <f t="shared" si="326"/>
        <v>15</v>
      </c>
      <c r="R2421">
        <f t="shared" si="327"/>
        <v>97.33</v>
      </c>
      <c r="S2421" s="15">
        <f t="shared" si="328"/>
        <v>41816.812094907407</v>
      </c>
      <c r="T2421" s="15">
        <f t="shared" si="329"/>
        <v>41831.666666666664</v>
      </c>
      <c r="U2421">
        <f t="shared" si="331"/>
        <v>2014</v>
      </c>
    </row>
    <row r="2422" spans="1:22" ht="4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 t="s">
        <v>8323</v>
      </c>
      <c r="P2422" t="s">
        <v>8326</v>
      </c>
      <c r="Q2422">
        <f t="shared" si="326"/>
        <v>109</v>
      </c>
      <c r="R2422">
        <f t="shared" si="327"/>
        <v>46.05</v>
      </c>
      <c r="S2422" s="15">
        <f t="shared" si="328"/>
        <v>42523.248715277776</v>
      </c>
      <c r="T2422" s="15">
        <f t="shared" si="329"/>
        <v>42537.248715277776</v>
      </c>
      <c r="U2422">
        <f t="shared" si="331"/>
        <v>2016</v>
      </c>
      <c r="V2422">
        <f>_xlfn.DAYS(T2422,S2422)</f>
        <v>14</v>
      </c>
    </row>
    <row r="2423" spans="1:22" ht="32" hidden="1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 t="s">
        <v>8327</v>
      </c>
      <c r="P2423" t="s">
        <v>8331</v>
      </c>
      <c r="Q2423">
        <f t="shared" si="326"/>
        <v>219</v>
      </c>
      <c r="R2423">
        <f t="shared" si="327"/>
        <v>62.5</v>
      </c>
      <c r="S2423" s="15">
        <f t="shared" si="328"/>
        <v>42184.646863425922</v>
      </c>
      <c r="T2423" s="15">
        <f t="shared" si="329"/>
        <v>42214.646863425922</v>
      </c>
      <c r="U2423">
        <f t="shared" si="331"/>
        <v>2015</v>
      </c>
    </row>
    <row r="2424" spans="1:22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 t="s">
        <v>8323</v>
      </c>
      <c r="P2424" t="s">
        <v>8326</v>
      </c>
      <c r="Q2424">
        <f t="shared" si="326"/>
        <v>9</v>
      </c>
      <c r="R2424">
        <f t="shared" si="327"/>
        <v>25.65</v>
      </c>
      <c r="S2424" s="15">
        <f t="shared" si="328"/>
        <v>41780.785729166666</v>
      </c>
      <c r="T2424" s="15">
        <f t="shared" si="329"/>
        <v>41840.785729166666</v>
      </c>
      <c r="U2424">
        <f t="shared" si="331"/>
        <v>2014</v>
      </c>
      <c r="V2424">
        <f t="shared" ref="V2424:V2425" si="334">_xlfn.DAYS(T2424,S2424)</f>
        <v>60</v>
      </c>
    </row>
    <row r="2425" spans="1:22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 t="s">
        <v>8323</v>
      </c>
      <c r="P2425" t="s">
        <v>8326</v>
      </c>
      <c r="Q2425">
        <f t="shared" si="326"/>
        <v>289</v>
      </c>
      <c r="R2425">
        <f t="shared" si="327"/>
        <v>43.35</v>
      </c>
      <c r="S2425" s="15">
        <f t="shared" si="328"/>
        <v>42521.291504629626</v>
      </c>
      <c r="T2425" s="15">
        <f t="shared" si="329"/>
        <v>42529.582638888889</v>
      </c>
      <c r="U2425">
        <f t="shared" si="331"/>
        <v>2016</v>
      </c>
      <c r="V2425">
        <f t="shared" si="334"/>
        <v>8</v>
      </c>
    </row>
    <row r="2426" spans="1:22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 t="s">
        <v>8313</v>
      </c>
      <c r="P2426" t="s">
        <v>8314</v>
      </c>
      <c r="Q2426">
        <f t="shared" si="326"/>
        <v>13</v>
      </c>
      <c r="R2426">
        <f t="shared" si="327"/>
        <v>37.61</v>
      </c>
      <c r="S2426" s="15">
        <f t="shared" si="328"/>
        <v>42524.318703703699</v>
      </c>
      <c r="T2426" s="15">
        <f t="shared" si="329"/>
        <v>42554.318703703699</v>
      </c>
      <c r="U2426">
        <f t="shared" si="331"/>
        <v>2016</v>
      </c>
    </row>
    <row r="2427" spans="1:22" ht="64" hidden="1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 t="s">
        <v>8308</v>
      </c>
      <c r="P2427" t="s">
        <v>8310</v>
      </c>
      <c r="Q2427">
        <f t="shared" si="326"/>
        <v>2</v>
      </c>
      <c r="R2427">
        <f t="shared" si="327"/>
        <v>50.65</v>
      </c>
      <c r="S2427" s="15">
        <f t="shared" si="328"/>
        <v>42060.913877314815</v>
      </c>
      <c r="T2427" s="15">
        <f t="shared" si="329"/>
        <v>42120.872210648144</v>
      </c>
      <c r="U2427">
        <f t="shared" si="331"/>
        <v>2015</v>
      </c>
    </row>
    <row r="2428" spans="1:22" ht="48" hidden="1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 t="s">
        <v>8321</v>
      </c>
      <c r="P2428" t="s">
        <v>8339</v>
      </c>
      <c r="Q2428">
        <f t="shared" si="326"/>
        <v>3</v>
      </c>
      <c r="R2428">
        <f t="shared" si="327"/>
        <v>61.5</v>
      </c>
      <c r="S2428" s="15">
        <f t="shared" si="328"/>
        <v>41869.698136574072</v>
      </c>
      <c r="T2428" s="15">
        <f t="shared" si="329"/>
        <v>41899.698136574072</v>
      </c>
      <c r="U2428">
        <f t="shared" si="331"/>
        <v>2014</v>
      </c>
    </row>
    <row r="2429" spans="1:22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 t="s">
        <v>8327</v>
      </c>
      <c r="P2429" t="s">
        <v>8329</v>
      </c>
      <c r="Q2429">
        <f t="shared" si="326"/>
        <v>156</v>
      </c>
      <c r="R2429">
        <f t="shared" si="327"/>
        <v>26.06</v>
      </c>
      <c r="S2429" s="15">
        <f t="shared" si="328"/>
        <v>40958.717268518521</v>
      </c>
      <c r="T2429" s="15">
        <f t="shared" si="329"/>
        <v>40981.290972222225</v>
      </c>
      <c r="U2429">
        <f t="shared" si="331"/>
        <v>2012</v>
      </c>
    </row>
    <row r="2430" spans="1:22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 t="s">
        <v>8313</v>
      </c>
      <c r="P2430" t="s">
        <v>8314</v>
      </c>
      <c r="Q2430">
        <f t="shared" si="326"/>
        <v>16</v>
      </c>
      <c r="R2430">
        <f t="shared" si="327"/>
        <v>45.16</v>
      </c>
      <c r="S2430" s="15">
        <f t="shared" si="328"/>
        <v>41766.718009259261</v>
      </c>
      <c r="T2430" s="15">
        <f t="shared" si="329"/>
        <v>41826.718009259261</v>
      </c>
      <c r="U2430">
        <f t="shared" si="331"/>
        <v>2014</v>
      </c>
    </row>
    <row r="2431" spans="1:22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 t="s">
        <v>8327</v>
      </c>
      <c r="P2431" t="s">
        <v>8330</v>
      </c>
      <c r="Q2431">
        <f t="shared" si="326"/>
        <v>68</v>
      </c>
      <c r="R2431">
        <f t="shared" si="327"/>
        <v>122.14</v>
      </c>
      <c r="S2431" s="15">
        <f t="shared" si="328"/>
        <v>42268.625856481478</v>
      </c>
      <c r="T2431" s="15">
        <f t="shared" si="329"/>
        <v>42298.625856481478</v>
      </c>
      <c r="U2431">
        <f t="shared" si="331"/>
        <v>2015</v>
      </c>
    </row>
    <row r="2432" spans="1:22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 t="s">
        <v>8316</v>
      </c>
      <c r="P2432" t="s">
        <v>8334</v>
      </c>
      <c r="Q2432">
        <f t="shared" si="326"/>
        <v>1</v>
      </c>
      <c r="R2432">
        <f t="shared" si="327"/>
        <v>31.56</v>
      </c>
      <c r="S2432" s="15">
        <f t="shared" si="328"/>
        <v>42191.023530092592</v>
      </c>
      <c r="T2432" s="15">
        <f t="shared" si="329"/>
        <v>42221.023530092592</v>
      </c>
      <c r="U2432">
        <f t="shared" si="331"/>
        <v>2015</v>
      </c>
    </row>
    <row r="2433" spans="1:22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 t="s">
        <v>8323</v>
      </c>
      <c r="P2433" t="s">
        <v>8326</v>
      </c>
      <c r="Q2433">
        <f t="shared" si="326"/>
        <v>34</v>
      </c>
      <c r="R2433">
        <f t="shared" si="327"/>
        <v>35.5</v>
      </c>
      <c r="S2433" s="15">
        <f t="shared" si="328"/>
        <v>42172.439571759256</v>
      </c>
      <c r="T2433" s="15">
        <f t="shared" si="329"/>
        <v>42202.439571759256</v>
      </c>
      <c r="U2433">
        <f t="shared" si="331"/>
        <v>2015</v>
      </c>
      <c r="V2433">
        <f>_xlfn.DAYS(T2433,S2433)</f>
        <v>30</v>
      </c>
    </row>
    <row r="2434" spans="1:22" ht="48" hidden="1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 t="s">
        <v>8327</v>
      </c>
      <c r="P2434" t="s">
        <v>8330</v>
      </c>
      <c r="Q2434">
        <f t="shared" si="326"/>
        <v>21</v>
      </c>
      <c r="R2434">
        <f t="shared" si="327"/>
        <v>56.67</v>
      </c>
      <c r="S2434" s="15">
        <f t="shared" si="328"/>
        <v>42175.948981481488</v>
      </c>
      <c r="T2434" s="15">
        <f t="shared" si="329"/>
        <v>42205.948981481488</v>
      </c>
      <c r="U2434">
        <f t="shared" si="331"/>
        <v>2015</v>
      </c>
    </row>
    <row r="2435" spans="1:22" ht="32" hidden="1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 t="s">
        <v>8308</v>
      </c>
      <c r="P2435" t="s">
        <v>8342</v>
      </c>
      <c r="Q2435">
        <f t="shared" ref="Q2435:Q2498" si="335">ROUND(E2435/D2435*100,0)</f>
        <v>34</v>
      </c>
      <c r="R2435">
        <f t="shared" ref="R2435:R2498" si="336">IFERROR(ROUND(E2435/L2435,2),0)</f>
        <v>121.43</v>
      </c>
      <c r="S2435" s="15">
        <f t="shared" ref="S2435:S2498" si="337">(((J2435/60)/60)/24)+DATE(1970,1,1)</f>
        <v>41948.00209490741</v>
      </c>
      <c r="T2435" s="15">
        <f t="shared" ref="T2435:T2498" si="338">(((I2435/60)/60)/24)+DATE(1970,1,1)</f>
        <v>41978.00209490741</v>
      </c>
      <c r="U2435">
        <f t="shared" si="331"/>
        <v>2014</v>
      </c>
    </row>
    <row r="2436" spans="1:22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 t="s">
        <v>8316</v>
      </c>
      <c r="P2436" t="s">
        <v>8334</v>
      </c>
      <c r="Q2436">
        <f t="shared" si="335"/>
        <v>39</v>
      </c>
      <c r="R2436">
        <f t="shared" si="336"/>
        <v>40.479999999999997</v>
      </c>
      <c r="S2436" s="15">
        <f t="shared" si="337"/>
        <v>41572.229849537034</v>
      </c>
      <c r="T2436" s="15">
        <f t="shared" si="338"/>
        <v>41604.271516203706</v>
      </c>
      <c r="U2436">
        <f t="shared" si="331"/>
        <v>2013</v>
      </c>
    </row>
    <row r="2437" spans="1:22" ht="64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 t="s">
        <v>8323</v>
      </c>
      <c r="P2437" t="s">
        <v>8326</v>
      </c>
      <c r="Q2437">
        <f t="shared" si="335"/>
        <v>100</v>
      </c>
      <c r="R2437">
        <f t="shared" si="336"/>
        <v>40.479999999999997</v>
      </c>
      <c r="S2437" s="15">
        <f t="shared" si="337"/>
        <v>42307.908379629633</v>
      </c>
      <c r="T2437" s="15">
        <f t="shared" si="338"/>
        <v>42347.950046296297</v>
      </c>
      <c r="U2437">
        <f t="shared" si="331"/>
        <v>2015</v>
      </c>
      <c r="V2437">
        <f>_xlfn.DAYS(T2437,S2437)</f>
        <v>40</v>
      </c>
    </row>
    <row r="2438" spans="1:22" ht="48" hidden="1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 t="s">
        <v>8327</v>
      </c>
      <c r="P2438" t="s">
        <v>8328</v>
      </c>
      <c r="Q2438">
        <f t="shared" si="335"/>
        <v>113</v>
      </c>
      <c r="R2438">
        <f t="shared" si="336"/>
        <v>34</v>
      </c>
      <c r="S2438" s="15">
        <f t="shared" si="337"/>
        <v>41034.72216435185</v>
      </c>
      <c r="T2438" s="15">
        <f t="shared" si="338"/>
        <v>41064.72216435185</v>
      </c>
      <c r="U2438">
        <f t="shared" si="331"/>
        <v>2012</v>
      </c>
    </row>
    <row r="2439" spans="1:22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 t="s">
        <v>8323</v>
      </c>
      <c r="P2439" t="s">
        <v>8326</v>
      </c>
      <c r="Q2439">
        <f t="shared" si="335"/>
        <v>2</v>
      </c>
      <c r="R2439">
        <f t="shared" si="336"/>
        <v>70.17</v>
      </c>
      <c r="S2439" s="15">
        <f t="shared" si="337"/>
        <v>42248.627013888887</v>
      </c>
      <c r="T2439" s="15">
        <f t="shared" si="338"/>
        <v>42278.627013888887</v>
      </c>
      <c r="U2439">
        <f t="shared" si="331"/>
        <v>2015</v>
      </c>
      <c r="V2439">
        <f t="shared" ref="V2439:V2440" si="339">_xlfn.DAYS(T2439,S2439)</f>
        <v>30</v>
      </c>
    </row>
    <row r="2440" spans="1:22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 t="s">
        <v>8323</v>
      </c>
      <c r="P2440" t="s">
        <v>8326</v>
      </c>
      <c r="Q2440">
        <f t="shared" si="335"/>
        <v>105</v>
      </c>
      <c r="R2440">
        <f t="shared" si="336"/>
        <v>17.829999999999998</v>
      </c>
      <c r="S2440" s="15">
        <f t="shared" si="337"/>
        <v>42379.74418981481</v>
      </c>
      <c r="T2440" s="15">
        <f t="shared" si="338"/>
        <v>42410.875</v>
      </c>
      <c r="U2440">
        <f t="shared" si="331"/>
        <v>2016</v>
      </c>
      <c r="V2440">
        <f t="shared" si="339"/>
        <v>31</v>
      </c>
    </row>
    <row r="2441" spans="1:22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 t="s">
        <v>8308</v>
      </c>
      <c r="P2441" t="s">
        <v>8310</v>
      </c>
      <c r="Q2441">
        <f t="shared" si="335"/>
        <v>6</v>
      </c>
      <c r="R2441">
        <f t="shared" si="336"/>
        <v>119.57</v>
      </c>
      <c r="S2441" s="15">
        <f t="shared" si="337"/>
        <v>42711.950798611113</v>
      </c>
      <c r="T2441" s="15">
        <f t="shared" si="338"/>
        <v>42766.98055555555</v>
      </c>
      <c r="U2441">
        <f t="shared" si="331"/>
        <v>2016</v>
      </c>
    </row>
    <row r="2442" spans="1:22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 t="s">
        <v>8311</v>
      </c>
      <c r="P2442" t="s">
        <v>8356</v>
      </c>
      <c r="Q2442">
        <f t="shared" si="335"/>
        <v>5</v>
      </c>
      <c r="R2442">
        <f t="shared" si="336"/>
        <v>37.950000000000003</v>
      </c>
      <c r="S2442" s="15">
        <f t="shared" si="337"/>
        <v>40938.062476851854</v>
      </c>
      <c r="T2442" s="15">
        <f t="shared" si="338"/>
        <v>40968.062476851854</v>
      </c>
      <c r="U2442">
        <f t="shared" si="331"/>
        <v>2012</v>
      </c>
    </row>
    <row r="2443" spans="1:22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 t="s">
        <v>8308</v>
      </c>
      <c r="P2443" t="s">
        <v>8315</v>
      </c>
      <c r="Q2443">
        <f t="shared" si="335"/>
        <v>166</v>
      </c>
      <c r="R2443">
        <f t="shared" si="336"/>
        <v>31.96</v>
      </c>
      <c r="S2443" s="15">
        <f t="shared" si="337"/>
        <v>42639.549479166672</v>
      </c>
      <c r="T2443" s="15">
        <f t="shared" si="338"/>
        <v>42655.549479166672</v>
      </c>
      <c r="U2443">
        <f t="shared" si="331"/>
        <v>2016</v>
      </c>
    </row>
    <row r="2444" spans="1:22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 t="s">
        <v>8323</v>
      </c>
      <c r="P2444" t="s">
        <v>8324</v>
      </c>
      <c r="Q2444">
        <f t="shared" si="335"/>
        <v>24</v>
      </c>
      <c r="R2444">
        <f t="shared" si="336"/>
        <v>23.63</v>
      </c>
      <c r="S2444" s="15">
        <f t="shared" si="337"/>
        <v>42744.416030092587</v>
      </c>
      <c r="T2444" s="15">
        <f t="shared" si="338"/>
        <v>42774.416030092587</v>
      </c>
      <c r="U2444">
        <f t="shared" ref="U2444:U2507" si="340">YEAR(S2444)</f>
        <v>2017</v>
      </c>
    </row>
    <row r="2445" spans="1:22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 t="s">
        <v>8323</v>
      </c>
      <c r="P2445" t="s">
        <v>8326</v>
      </c>
      <c r="Q2445">
        <f t="shared" si="335"/>
        <v>330</v>
      </c>
      <c r="R2445">
        <f t="shared" si="336"/>
        <v>43.42</v>
      </c>
      <c r="S2445" s="15">
        <f t="shared" si="337"/>
        <v>42487.62700231481</v>
      </c>
      <c r="T2445" s="15">
        <f t="shared" si="338"/>
        <v>42521.458333333328</v>
      </c>
      <c r="U2445">
        <f t="shared" si="340"/>
        <v>2016</v>
      </c>
      <c r="V2445">
        <f>_xlfn.DAYS(T2445,S2445)</f>
        <v>34</v>
      </c>
    </row>
    <row r="2446" spans="1:22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 t="s">
        <v>8311</v>
      </c>
      <c r="P2446" t="s">
        <v>8333</v>
      </c>
      <c r="Q2446">
        <f t="shared" si="335"/>
        <v>118</v>
      </c>
      <c r="R2446">
        <f t="shared" si="336"/>
        <v>37.450000000000003</v>
      </c>
      <c r="S2446" s="15">
        <f t="shared" si="337"/>
        <v>40590.766886574071</v>
      </c>
      <c r="T2446" s="15">
        <f t="shared" si="338"/>
        <v>40651.725219907406</v>
      </c>
      <c r="U2446">
        <f t="shared" si="340"/>
        <v>2011</v>
      </c>
    </row>
    <row r="2447" spans="1:22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 t="s">
        <v>8321</v>
      </c>
      <c r="P2447" t="s">
        <v>8339</v>
      </c>
      <c r="Q2447">
        <f t="shared" si="335"/>
        <v>8</v>
      </c>
      <c r="R2447">
        <f t="shared" si="336"/>
        <v>16.760000000000002</v>
      </c>
      <c r="S2447" s="15">
        <f t="shared" si="337"/>
        <v>41378.69976851852</v>
      </c>
      <c r="T2447" s="15">
        <f t="shared" si="338"/>
        <v>41408.69976851852</v>
      </c>
      <c r="U2447">
        <f t="shared" si="340"/>
        <v>2013</v>
      </c>
    </row>
    <row r="2448" spans="1:22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 t="s">
        <v>8323</v>
      </c>
      <c r="P2448" t="s">
        <v>8335</v>
      </c>
      <c r="Q2448">
        <f t="shared" si="335"/>
        <v>16</v>
      </c>
      <c r="R2448">
        <f t="shared" si="336"/>
        <v>68.42</v>
      </c>
      <c r="S2448" s="15">
        <f t="shared" si="337"/>
        <v>42409.241747685184</v>
      </c>
      <c r="T2448" s="15">
        <f t="shared" si="338"/>
        <v>42437.207638888889</v>
      </c>
      <c r="U2448">
        <f t="shared" si="340"/>
        <v>2016</v>
      </c>
    </row>
    <row r="2449" spans="1:22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 t="s">
        <v>8327</v>
      </c>
      <c r="P2449" t="s">
        <v>8328</v>
      </c>
      <c r="Q2449">
        <f t="shared" si="335"/>
        <v>137</v>
      </c>
      <c r="R2449">
        <f t="shared" si="336"/>
        <v>30.37</v>
      </c>
      <c r="S2449" s="15">
        <f t="shared" si="337"/>
        <v>41074.834965277776</v>
      </c>
      <c r="T2449" s="15">
        <f t="shared" si="338"/>
        <v>41090.165972222225</v>
      </c>
      <c r="U2449">
        <f t="shared" si="340"/>
        <v>2012</v>
      </c>
    </row>
    <row r="2450" spans="1:22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 t="s">
        <v>8327</v>
      </c>
      <c r="P2450" t="s">
        <v>8331</v>
      </c>
      <c r="Q2450">
        <f t="shared" si="335"/>
        <v>102</v>
      </c>
      <c r="R2450">
        <f t="shared" si="336"/>
        <v>58.21</v>
      </c>
      <c r="S2450" s="15">
        <f t="shared" si="337"/>
        <v>41177.060381944444</v>
      </c>
      <c r="T2450" s="15">
        <f t="shared" si="338"/>
        <v>41227.102048611108</v>
      </c>
      <c r="U2450">
        <f t="shared" si="340"/>
        <v>2012</v>
      </c>
    </row>
    <row r="2451" spans="1:22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 t="s">
        <v>8323</v>
      </c>
      <c r="P2451" t="s">
        <v>8326</v>
      </c>
      <c r="Q2451">
        <f t="shared" si="335"/>
        <v>33</v>
      </c>
      <c r="R2451">
        <f t="shared" si="336"/>
        <v>50.88</v>
      </c>
      <c r="S2451" s="15">
        <f t="shared" si="337"/>
        <v>42193.482291666667</v>
      </c>
      <c r="T2451" s="15">
        <f t="shared" si="338"/>
        <v>42233.666666666672</v>
      </c>
      <c r="U2451">
        <f t="shared" si="340"/>
        <v>2015</v>
      </c>
      <c r="V2451">
        <f>_xlfn.DAYS(T2451,S2451)</f>
        <v>40</v>
      </c>
    </row>
    <row r="2452" spans="1:22" ht="48" hidden="1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 t="s">
        <v>8311</v>
      </c>
      <c r="P2452" t="s">
        <v>8333</v>
      </c>
      <c r="Q2452">
        <f t="shared" si="335"/>
        <v>148</v>
      </c>
      <c r="R2452">
        <f t="shared" si="336"/>
        <v>54.27</v>
      </c>
      <c r="S2452" s="15">
        <f t="shared" si="337"/>
        <v>40990.709317129629</v>
      </c>
      <c r="T2452" s="15">
        <f t="shared" si="338"/>
        <v>41015.875</v>
      </c>
      <c r="U2452">
        <f t="shared" si="340"/>
        <v>2012</v>
      </c>
    </row>
    <row r="2453" spans="1:22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 t="s">
        <v>8316</v>
      </c>
      <c r="P2453" t="s">
        <v>8317</v>
      </c>
      <c r="Q2453">
        <f t="shared" si="335"/>
        <v>163</v>
      </c>
      <c r="R2453">
        <f t="shared" si="336"/>
        <v>27.1</v>
      </c>
      <c r="S2453" s="15">
        <f t="shared" si="337"/>
        <v>40906.787581018521</v>
      </c>
      <c r="T2453" s="15">
        <f t="shared" si="338"/>
        <v>40936.787581018521</v>
      </c>
      <c r="U2453">
        <f t="shared" si="340"/>
        <v>2011</v>
      </c>
    </row>
    <row r="2454" spans="1:22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 t="s">
        <v>8327</v>
      </c>
      <c r="P2454" t="s">
        <v>8331</v>
      </c>
      <c r="Q2454">
        <f t="shared" si="335"/>
        <v>116</v>
      </c>
      <c r="R2454">
        <f t="shared" si="336"/>
        <v>24.58</v>
      </c>
      <c r="S2454" s="15">
        <f t="shared" si="337"/>
        <v>41176.684907407405</v>
      </c>
      <c r="T2454" s="15">
        <f t="shared" si="338"/>
        <v>41206.684907407405</v>
      </c>
      <c r="U2454">
        <f t="shared" si="340"/>
        <v>2012</v>
      </c>
    </row>
    <row r="2455" spans="1:22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 t="s">
        <v>8327</v>
      </c>
      <c r="P2455" t="s">
        <v>8331</v>
      </c>
      <c r="Q2455">
        <f t="shared" si="335"/>
        <v>101</v>
      </c>
      <c r="R2455">
        <f t="shared" si="336"/>
        <v>115.71</v>
      </c>
      <c r="S2455" s="15">
        <f t="shared" si="337"/>
        <v>41074.727037037039</v>
      </c>
      <c r="T2455" s="15">
        <f t="shared" si="338"/>
        <v>41088.727037037039</v>
      </c>
      <c r="U2455">
        <f t="shared" si="340"/>
        <v>2012</v>
      </c>
    </row>
    <row r="2456" spans="1:22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 t="s">
        <v>8323</v>
      </c>
      <c r="P2456" t="s">
        <v>8326</v>
      </c>
      <c r="Q2456">
        <f t="shared" si="335"/>
        <v>101</v>
      </c>
      <c r="R2456">
        <f t="shared" si="336"/>
        <v>24.55</v>
      </c>
      <c r="S2456" s="15">
        <f t="shared" si="337"/>
        <v>42468.374606481477</v>
      </c>
      <c r="T2456" s="15">
        <f t="shared" si="338"/>
        <v>42498.374606481477</v>
      </c>
      <c r="U2456">
        <f t="shared" si="340"/>
        <v>2016</v>
      </c>
      <c r="V2456">
        <f>_xlfn.DAYS(T2456,S2456)</f>
        <v>30</v>
      </c>
    </row>
    <row r="2457" spans="1:22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 t="s">
        <v>8311</v>
      </c>
      <c r="P2457" t="s">
        <v>8348</v>
      </c>
      <c r="Q2457">
        <f t="shared" si="335"/>
        <v>27</v>
      </c>
      <c r="R2457">
        <f t="shared" si="336"/>
        <v>36.68</v>
      </c>
      <c r="S2457" s="15">
        <f t="shared" si="337"/>
        <v>41796.531701388885</v>
      </c>
      <c r="T2457" s="15">
        <f t="shared" si="338"/>
        <v>41833.207638888889</v>
      </c>
      <c r="U2457">
        <f t="shared" si="340"/>
        <v>2014</v>
      </c>
    </row>
    <row r="2458" spans="1:22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 t="s">
        <v>8308</v>
      </c>
      <c r="P2458" t="s">
        <v>8309</v>
      </c>
      <c r="Q2458">
        <f t="shared" si="335"/>
        <v>101</v>
      </c>
      <c r="R2458">
        <f t="shared" si="336"/>
        <v>35</v>
      </c>
      <c r="S2458" s="15">
        <f t="shared" si="337"/>
        <v>40102.918055555558</v>
      </c>
      <c r="T2458" s="15">
        <f t="shared" si="338"/>
        <v>40140.249305555553</v>
      </c>
      <c r="U2458">
        <f t="shared" si="340"/>
        <v>2009</v>
      </c>
    </row>
    <row r="2459" spans="1:22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 t="s">
        <v>8311</v>
      </c>
      <c r="P2459" t="s">
        <v>8348</v>
      </c>
      <c r="Q2459">
        <f t="shared" si="335"/>
        <v>7</v>
      </c>
      <c r="R2459">
        <f t="shared" si="336"/>
        <v>80.5</v>
      </c>
      <c r="S2459" s="15">
        <f t="shared" si="337"/>
        <v>42673.625868055555</v>
      </c>
      <c r="T2459" s="15">
        <f t="shared" si="338"/>
        <v>42714.458333333328</v>
      </c>
      <c r="U2459">
        <f t="shared" si="340"/>
        <v>2016</v>
      </c>
    </row>
    <row r="2460" spans="1:22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 t="s">
        <v>8323</v>
      </c>
      <c r="P2460" t="s">
        <v>8326</v>
      </c>
      <c r="Q2460">
        <f t="shared" si="335"/>
        <v>20</v>
      </c>
      <c r="R2460">
        <f t="shared" si="336"/>
        <v>100.63</v>
      </c>
      <c r="S2460" s="15">
        <f t="shared" si="337"/>
        <v>42548.449861111112</v>
      </c>
      <c r="T2460" s="15">
        <f t="shared" si="338"/>
        <v>42568.449861111112</v>
      </c>
      <c r="U2460">
        <f t="shared" si="340"/>
        <v>2016</v>
      </c>
      <c r="V2460">
        <f>_xlfn.DAYS(T2460,S2460)</f>
        <v>20</v>
      </c>
    </row>
    <row r="2461" spans="1:22" ht="48" hidden="1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 t="s">
        <v>8311</v>
      </c>
      <c r="P2461" t="s">
        <v>8356</v>
      </c>
      <c r="Q2461">
        <f t="shared" si="335"/>
        <v>27</v>
      </c>
      <c r="R2461">
        <f t="shared" si="336"/>
        <v>42.16</v>
      </c>
      <c r="S2461" s="15">
        <f t="shared" si="337"/>
        <v>41850.781377314815</v>
      </c>
      <c r="T2461" s="15">
        <f t="shared" si="338"/>
        <v>41880.781377314815</v>
      </c>
      <c r="U2461">
        <f t="shared" si="340"/>
        <v>2014</v>
      </c>
    </row>
    <row r="2462" spans="1:22" ht="48" hidden="1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 t="s">
        <v>8319</v>
      </c>
      <c r="P2462" t="s">
        <v>8320</v>
      </c>
      <c r="Q2462">
        <f t="shared" si="335"/>
        <v>134</v>
      </c>
      <c r="R2462">
        <f t="shared" si="336"/>
        <v>53.4</v>
      </c>
      <c r="S2462" s="15">
        <f t="shared" si="337"/>
        <v>42338.84375</v>
      </c>
      <c r="T2462" s="15">
        <f t="shared" si="338"/>
        <v>42367.958333333328</v>
      </c>
      <c r="U2462">
        <f t="shared" si="340"/>
        <v>2015</v>
      </c>
    </row>
    <row r="2463" spans="1:22" ht="48" hidden="1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 t="s">
        <v>8319</v>
      </c>
      <c r="P2463" t="s">
        <v>8345</v>
      </c>
      <c r="Q2463">
        <f t="shared" si="335"/>
        <v>1</v>
      </c>
      <c r="R2463">
        <f t="shared" si="336"/>
        <v>200</v>
      </c>
      <c r="S2463" s="15">
        <f t="shared" si="337"/>
        <v>41820.914641203701</v>
      </c>
      <c r="T2463" s="15">
        <f t="shared" si="338"/>
        <v>41860.914641203701</v>
      </c>
      <c r="U2463">
        <f t="shared" si="340"/>
        <v>2014</v>
      </c>
    </row>
    <row r="2464" spans="1:22" ht="32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 t="s">
        <v>8323</v>
      </c>
      <c r="P2464" t="s">
        <v>8326</v>
      </c>
      <c r="Q2464">
        <f t="shared" si="335"/>
        <v>3</v>
      </c>
      <c r="R2464">
        <f t="shared" si="336"/>
        <v>800</v>
      </c>
      <c r="S2464" s="15">
        <f t="shared" si="337"/>
        <v>42693.031828703708</v>
      </c>
      <c r="T2464" s="15">
        <f t="shared" si="338"/>
        <v>42723.031828703708</v>
      </c>
      <c r="U2464">
        <f t="shared" si="340"/>
        <v>2016</v>
      </c>
      <c r="V2464">
        <f>_xlfn.DAYS(T2464,S2464)</f>
        <v>30</v>
      </c>
    </row>
    <row r="2465" spans="1:22" ht="32" hidden="1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 t="s">
        <v>8321</v>
      </c>
      <c r="P2465" t="s">
        <v>8325</v>
      </c>
      <c r="Q2465">
        <f t="shared" si="335"/>
        <v>16</v>
      </c>
      <c r="R2465">
        <f t="shared" si="336"/>
        <v>160</v>
      </c>
      <c r="S2465" s="15">
        <f t="shared" si="337"/>
        <v>42182.234456018516</v>
      </c>
      <c r="T2465" s="15">
        <f t="shared" si="338"/>
        <v>42206.290972222225</v>
      </c>
      <c r="U2465">
        <f t="shared" si="340"/>
        <v>2015</v>
      </c>
    </row>
    <row r="2466" spans="1:22" ht="48" hidden="1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 t="s">
        <v>8311</v>
      </c>
      <c r="P2466" t="s">
        <v>8348</v>
      </c>
      <c r="Q2466">
        <f t="shared" si="335"/>
        <v>18</v>
      </c>
      <c r="R2466">
        <f t="shared" si="336"/>
        <v>88.89</v>
      </c>
      <c r="S2466" s="15">
        <f t="shared" si="337"/>
        <v>42192.675821759258</v>
      </c>
      <c r="T2466" s="15">
        <f t="shared" si="338"/>
        <v>42232.675821759258</v>
      </c>
      <c r="U2466">
        <f t="shared" si="340"/>
        <v>2015</v>
      </c>
    </row>
    <row r="2467" spans="1:22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 t="s">
        <v>8323</v>
      </c>
      <c r="P2467" t="s">
        <v>8326</v>
      </c>
      <c r="Q2467">
        <f t="shared" si="335"/>
        <v>100</v>
      </c>
      <c r="R2467">
        <f t="shared" si="336"/>
        <v>29.63</v>
      </c>
      <c r="S2467" s="15">
        <f t="shared" si="337"/>
        <v>42506.709375000006</v>
      </c>
      <c r="T2467" s="15">
        <f t="shared" si="338"/>
        <v>42538.583333333328</v>
      </c>
      <c r="U2467">
        <f t="shared" si="340"/>
        <v>2016</v>
      </c>
      <c r="V2467">
        <f>_xlfn.DAYS(T2467,S2467)</f>
        <v>32</v>
      </c>
    </row>
    <row r="2468" spans="1:22" ht="48" hidden="1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 t="s">
        <v>8321</v>
      </c>
      <c r="P2468" t="s">
        <v>8332</v>
      </c>
      <c r="Q2468">
        <f t="shared" si="335"/>
        <v>133</v>
      </c>
      <c r="R2468">
        <f t="shared" si="336"/>
        <v>57.14</v>
      </c>
      <c r="S2468" s="15">
        <f t="shared" si="337"/>
        <v>42318.025011574078</v>
      </c>
      <c r="T2468" s="15">
        <f t="shared" si="338"/>
        <v>42378.025011574078</v>
      </c>
      <c r="U2468">
        <f t="shared" si="340"/>
        <v>2015</v>
      </c>
    </row>
    <row r="2469" spans="1:22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 t="s">
        <v>8327</v>
      </c>
      <c r="P2469" t="s">
        <v>8328</v>
      </c>
      <c r="Q2469">
        <f t="shared" si="335"/>
        <v>266</v>
      </c>
      <c r="R2469">
        <f t="shared" si="336"/>
        <v>26.57</v>
      </c>
      <c r="S2469" s="15">
        <f t="shared" si="337"/>
        <v>40991.708055555559</v>
      </c>
      <c r="T2469" s="15">
        <f t="shared" si="338"/>
        <v>41021.708055555559</v>
      </c>
      <c r="U2469">
        <f t="shared" si="340"/>
        <v>2012</v>
      </c>
    </row>
    <row r="2470" spans="1:22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 t="s">
        <v>8323</v>
      </c>
      <c r="P2470" t="s">
        <v>8324</v>
      </c>
      <c r="Q2470">
        <f t="shared" si="335"/>
        <v>16</v>
      </c>
      <c r="R2470">
        <f t="shared" si="336"/>
        <v>88.44</v>
      </c>
      <c r="S2470" s="15">
        <f t="shared" si="337"/>
        <v>42566.948414351849</v>
      </c>
      <c r="T2470" s="15">
        <f t="shared" si="338"/>
        <v>42596.948414351849</v>
      </c>
      <c r="U2470">
        <f t="shared" si="340"/>
        <v>2016</v>
      </c>
    </row>
    <row r="2471" spans="1:22" ht="48" hidden="1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 t="s">
        <v>8323</v>
      </c>
      <c r="P2471" t="s">
        <v>8324</v>
      </c>
      <c r="Q2471">
        <f t="shared" si="335"/>
        <v>4</v>
      </c>
      <c r="R2471">
        <f t="shared" si="336"/>
        <v>56.79</v>
      </c>
      <c r="S2471" s="15">
        <f t="shared" si="337"/>
        <v>42114.825532407413</v>
      </c>
      <c r="T2471" s="15">
        <f t="shared" si="338"/>
        <v>42144.825532407413</v>
      </c>
      <c r="U2471">
        <f t="shared" si="340"/>
        <v>2015</v>
      </c>
    </row>
    <row r="2472" spans="1:22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 t="s">
        <v>8323</v>
      </c>
      <c r="P2472" t="s">
        <v>8326</v>
      </c>
      <c r="Q2472">
        <f t="shared" si="335"/>
        <v>53</v>
      </c>
      <c r="R2472">
        <f t="shared" si="336"/>
        <v>88.33</v>
      </c>
      <c r="S2472" s="15">
        <f t="shared" si="337"/>
        <v>42534.933321759265</v>
      </c>
      <c r="T2472" s="15">
        <f t="shared" si="338"/>
        <v>42554.832638888889</v>
      </c>
      <c r="U2472">
        <f t="shared" si="340"/>
        <v>2016</v>
      </c>
      <c r="V2472">
        <f>_xlfn.DAYS(T2472,S2472)</f>
        <v>20</v>
      </c>
    </row>
    <row r="2473" spans="1:22" ht="48" hidden="1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 t="s">
        <v>8323</v>
      </c>
      <c r="P2473" t="s">
        <v>8335</v>
      </c>
      <c r="Q2473">
        <f t="shared" si="335"/>
        <v>106</v>
      </c>
      <c r="R2473">
        <f t="shared" si="336"/>
        <v>88.33</v>
      </c>
      <c r="S2473" s="15">
        <f t="shared" si="337"/>
        <v>41872.291238425925</v>
      </c>
      <c r="T2473" s="15">
        <f t="shared" si="338"/>
        <v>41897.255555555559</v>
      </c>
      <c r="U2473">
        <f t="shared" si="340"/>
        <v>2014</v>
      </c>
    </row>
    <row r="2474" spans="1:22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 t="s">
        <v>8323</v>
      </c>
      <c r="P2474" t="s">
        <v>8326</v>
      </c>
      <c r="Q2474">
        <f t="shared" si="335"/>
        <v>158</v>
      </c>
      <c r="R2474">
        <f t="shared" si="336"/>
        <v>79.099999999999994</v>
      </c>
      <c r="S2474" s="15">
        <f t="shared" si="337"/>
        <v>42121.249814814815</v>
      </c>
      <c r="T2474" s="15">
        <f t="shared" si="338"/>
        <v>42142.249814814815</v>
      </c>
      <c r="U2474">
        <f t="shared" si="340"/>
        <v>2015</v>
      </c>
      <c r="V2474">
        <f>_xlfn.DAYS(T2474,S2474)</f>
        <v>21</v>
      </c>
    </row>
    <row r="2475" spans="1:22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 t="s">
        <v>8308</v>
      </c>
      <c r="P2475" t="s">
        <v>8342</v>
      </c>
      <c r="Q2475">
        <f t="shared" si="335"/>
        <v>1</v>
      </c>
      <c r="R2475">
        <f t="shared" si="336"/>
        <v>112.57</v>
      </c>
      <c r="S2475" s="15">
        <f t="shared" si="337"/>
        <v>42191.70175925926</v>
      </c>
      <c r="T2475" s="15">
        <f t="shared" si="338"/>
        <v>42221.70175925926</v>
      </c>
      <c r="U2475">
        <f t="shared" si="340"/>
        <v>2015</v>
      </c>
    </row>
    <row r="2476" spans="1:22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 t="s">
        <v>8327</v>
      </c>
      <c r="P2476" t="s">
        <v>8341</v>
      </c>
      <c r="Q2476">
        <f t="shared" si="335"/>
        <v>106</v>
      </c>
      <c r="R2476">
        <f t="shared" si="336"/>
        <v>23.12</v>
      </c>
      <c r="S2476" s="15">
        <f t="shared" si="337"/>
        <v>41222.991400462961</v>
      </c>
      <c r="T2476" s="15">
        <f t="shared" si="338"/>
        <v>41267.991400462961</v>
      </c>
      <c r="U2476">
        <f t="shared" si="340"/>
        <v>2012</v>
      </c>
    </row>
    <row r="2477" spans="1:22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 t="s">
        <v>8323</v>
      </c>
      <c r="P2477" t="s">
        <v>8326</v>
      </c>
      <c r="Q2477">
        <f t="shared" si="335"/>
        <v>142</v>
      </c>
      <c r="R2477">
        <f t="shared" si="336"/>
        <v>29</v>
      </c>
      <c r="S2477" s="15">
        <f t="shared" si="337"/>
        <v>41817.59542824074</v>
      </c>
      <c r="T2477" s="15">
        <f t="shared" si="338"/>
        <v>41847.59542824074</v>
      </c>
      <c r="U2477">
        <f t="shared" si="340"/>
        <v>2014</v>
      </c>
      <c r="V2477">
        <f t="shared" ref="V2477:V2482" si="341">_xlfn.DAYS(T2477,S2477)</f>
        <v>30</v>
      </c>
    </row>
    <row r="2478" spans="1:22" ht="48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 t="s">
        <v>8323</v>
      </c>
      <c r="P2478" t="s">
        <v>8326</v>
      </c>
      <c r="Q2478">
        <f t="shared" si="335"/>
        <v>104</v>
      </c>
      <c r="R2478">
        <f t="shared" si="336"/>
        <v>97.5</v>
      </c>
      <c r="S2478" s="15">
        <f t="shared" si="337"/>
        <v>41780.712893518517</v>
      </c>
      <c r="T2478" s="15">
        <f t="shared" si="338"/>
        <v>41806.712893518517</v>
      </c>
      <c r="U2478">
        <f t="shared" si="340"/>
        <v>2014</v>
      </c>
      <c r="V2478">
        <f t="shared" si="341"/>
        <v>26</v>
      </c>
    </row>
    <row r="2479" spans="1:22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 t="s">
        <v>8323</v>
      </c>
      <c r="P2479" t="s">
        <v>8326</v>
      </c>
      <c r="Q2479">
        <f t="shared" si="335"/>
        <v>130</v>
      </c>
      <c r="R2479">
        <f t="shared" si="336"/>
        <v>23.64</v>
      </c>
      <c r="S2479" s="15">
        <f t="shared" si="337"/>
        <v>42023.634976851856</v>
      </c>
      <c r="T2479" s="15">
        <f t="shared" si="338"/>
        <v>42063.634976851856</v>
      </c>
      <c r="U2479">
        <f t="shared" si="340"/>
        <v>2015</v>
      </c>
      <c r="V2479">
        <f t="shared" si="341"/>
        <v>40</v>
      </c>
    </row>
    <row r="2480" spans="1:22" ht="48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 t="s">
        <v>8323</v>
      </c>
      <c r="P2480" t="s">
        <v>8326</v>
      </c>
      <c r="Q2480">
        <f t="shared" si="335"/>
        <v>130</v>
      </c>
      <c r="R2480">
        <f t="shared" si="336"/>
        <v>28.89</v>
      </c>
      <c r="S2480" s="15">
        <f t="shared" si="337"/>
        <v>42093.786840277782</v>
      </c>
      <c r="T2480" s="15">
        <f t="shared" si="338"/>
        <v>42120.26944444445</v>
      </c>
      <c r="U2480">
        <f t="shared" si="340"/>
        <v>2015</v>
      </c>
      <c r="V2480">
        <f t="shared" si="341"/>
        <v>27</v>
      </c>
    </row>
    <row r="2481" spans="1:22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 t="s">
        <v>8323</v>
      </c>
      <c r="P2481" t="s">
        <v>8326</v>
      </c>
      <c r="Q2481">
        <f t="shared" si="335"/>
        <v>22</v>
      </c>
      <c r="R2481">
        <f t="shared" si="336"/>
        <v>129.16999999999999</v>
      </c>
      <c r="S2481" s="15">
        <f t="shared" si="337"/>
        <v>42310.968518518523</v>
      </c>
      <c r="T2481" s="15">
        <f t="shared" si="338"/>
        <v>42333.958333333328</v>
      </c>
      <c r="U2481">
        <f t="shared" si="340"/>
        <v>2015</v>
      </c>
      <c r="V2481">
        <f t="shared" si="341"/>
        <v>23</v>
      </c>
    </row>
    <row r="2482" spans="1:22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 t="s">
        <v>8323</v>
      </c>
      <c r="P2482" t="s">
        <v>8326</v>
      </c>
      <c r="Q2482">
        <f t="shared" si="335"/>
        <v>100</v>
      </c>
      <c r="R2482">
        <f t="shared" si="336"/>
        <v>38.65</v>
      </c>
      <c r="S2482" s="15">
        <f t="shared" si="337"/>
        <v>41788.587083333332</v>
      </c>
      <c r="T2482" s="15">
        <f t="shared" si="338"/>
        <v>41818.587083333332</v>
      </c>
      <c r="U2482">
        <f t="shared" si="340"/>
        <v>2014</v>
      </c>
      <c r="V2482">
        <f t="shared" si="341"/>
        <v>30</v>
      </c>
    </row>
    <row r="2483" spans="1:22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 t="s">
        <v>8321</v>
      </c>
      <c r="P2483" t="s">
        <v>8339</v>
      </c>
      <c r="Q2483">
        <f t="shared" si="335"/>
        <v>7</v>
      </c>
      <c r="R2483">
        <f t="shared" si="336"/>
        <v>47.88</v>
      </c>
      <c r="S2483" s="15">
        <f t="shared" si="337"/>
        <v>42037.083564814813</v>
      </c>
      <c r="T2483" s="15">
        <f t="shared" si="338"/>
        <v>42067.083564814813</v>
      </c>
      <c r="U2483">
        <f t="shared" si="340"/>
        <v>2015</v>
      </c>
    </row>
    <row r="2484" spans="1:22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 t="s">
        <v>8311</v>
      </c>
      <c r="P2484" t="s">
        <v>8333</v>
      </c>
      <c r="Q2484">
        <f t="shared" si="335"/>
        <v>116</v>
      </c>
      <c r="R2484">
        <f t="shared" si="336"/>
        <v>40.21</v>
      </c>
      <c r="S2484" s="15">
        <f t="shared" si="337"/>
        <v>40668.814699074072</v>
      </c>
      <c r="T2484" s="15">
        <f t="shared" si="338"/>
        <v>40730.814699074072</v>
      </c>
      <c r="U2484">
        <f t="shared" si="340"/>
        <v>2011</v>
      </c>
    </row>
    <row r="2485" spans="1:22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 t="s">
        <v>8321</v>
      </c>
      <c r="P2485" t="s">
        <v>8343</v>
      </c>
      <c r="Q2485">
        <f t="shared" si="335"/>
        <v>127</v>
      </c>
      <c r="R2485">
        <f t="shared" si="336"/>
        <v>21.19</v>
      </c>
      <c r="S2485" s="15">
        <f t="shared" si="337"/>
        <v>41663.569340277776</v>
      </c>
      <c r="T2485" s="15">
        <f t="shared" si="338"/>
        <v>41693.569340277776</v>
      </c>
      <c r="U2485">
        <f t="shared" si="340"/>
        <v>2014</v>
      </c>
    </row>
    <row r="2486" spans="1:22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 t="s">
        <v>8327</v>
      </c>
      <c r="P2486" t="s">
        <v>8330</v>
      </c>
      <c r="Q2486">
        <f t="shared" si="335"/>
        <v>22</v>
      </c>
      <c r="R2486">
        <f t="shared" si="336"/>
        <v>76</v>
      </c>
      <c r="S2486" s="15">
        <f t="shared" si="337"/>
        <v>42808.781689814816</v>
      </c>
      <c r="T2486" s="15">
        <f t="shared" si="338"/>
        <v>42832.781689814816</v>
      </c>
      <c r="U2486">
        <f t="shared" si="340"/>
        <v>2017</v>
      </c>
    </row>
    <row r="2487" spans="1:22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 t="s">
        <v>8323</v>
      </c>
      <c r="P2487" t="s">
        <v>8326</v>
      </c>
      <c r="Q2487">
        <f t="shared" si="335"/>
        <v>117</v>
      </c>
      <c r="R2487">
        <f t="shared" si="336"/>
        <v>50.67</v>
      </c>
      <c r="S2487" s="15">
        <f t="shared" si="337"/>
        <v>42136.270787037036</v>
      </c>
      <c r="T2487" s="15">
        <f t="shared" si="338"/>
        <v>42168.071527777778</v>
      </c>
      <c r="U2487">
        <f t="shared" si="340"/>
        <v>2015</v>
      </c>
      <c r="V2487">
        <f t="shared" ref="V2487:V2489" si="342">_xlfn.DAYS(T2487,S2487)</f>
        <v>32</v>
      </c>
    </row>
    <row r="2488" spans="1:22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 t="s">
        <v>8323</v>
      </c>
      <c r="P2488" t="s">
        <v>8326</v>
      </c>
      <c r="Q2488">
        <f t="shared" si="335"/>
        <v>152</v>
      </c>
      <c r="R2488">
        <f t="shared" si="336"/>
        <v>19.489999999999998</v>
      </c>
      <c r="S2488" s="15">
        <f t="shared" si="337"/>
        <v>42036.704525462963</v>
      </c>
      <c r="T2488" s="15">
        <f t="shared" si="338"/>
        <v>42096.662858796291</v>
      </c>
      <c r="U2488">
        <f t="shared" si="340"/>
        <v>2015</v>
      </c>
      <c r="V2488">
        <f t="shared" si="342"/>
        <v>60</v>
      </c>
    </row>
    <row r="2489" spans="1:22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 t="s">
        <v>8323</v>
      </c>
      <c r="P2489" t="s">
        <v>8326</v>
      </c>
      <c r="Q2489">
        <f t="shared" si="335"/>
        <v>22</v>
      </c>
      <c r="R2489">
        <f t="shared" si="336"/>
        <v>126.5</v>
      </c>
      <c r="S2489" s="15">
        <f t="shared" si="337"/>
        <v>42353.761759259258</v>
      </c>
      <c r="T2489" s="15">
        <f t="shared" si="338"/>
        <v>42383.761759259258</v>
      </c>
      <c r="U2489">
        <f t="shared" si="340"/>
        <v>2015</v>
      </c>
      <c r="V2489">
        <f t="shared" si="342"/>
        <v>30</v>
      </c>
    </row>
    <row r="2490" spans="1:22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 t="s">
        <v>8327</v>
      </c>
      <c r="P2490" t="s">
        <v>8331</v>
      </c>
      <c r="Q2490">
        <f t="shared" si="335"/>
        <v>101</v>
      </c>
      <c r="R2490">
        <f t="shared" si="336"/>
        <v>42.11</v>
      </c>
      <c r="S2490" s="15">
        <f t="shared" si="337"/>
        <v>41453.688530092593</v>
      </c>
      <c r="T2490" s="15">
        <f t="shared" si="338"/>
        <v>41513.688530092593</v>
      </c>
      <c r="U2490">
        <f t="shared" si="340"/>
        <v>2013</v>
      </c>
    </row>
    <row r="2491" spans="1:22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 t="s">
        <v>8327</v>
      </c>
      <c r="P2491" t="s">
        <v>8329</v>
      </c>
      <c r="Q2491">
        <f t="shared" si="335"/>
        <v>151</v>
      </c>
      <c r="R2491">
        <f t="shared" si="336"/>
        <v>50.27</v>
      </c>
      <c r="S2491" s="15">
        <f t="shared" si="337"/>
        <v>41732.479675925926</v>
      </c>
      <c r="T2491" s="15">
        <f t="shared" si="338"/>
        <v>41743.958333333336</v>
      </c>
      <c r="U2491">
        <f t="shared" si="340"/>
        <v>2014</v>
      </c>
    </row>
    <row r="2492" spans="1:22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 t="s">
        <v>8323</v>
      </c>
      <c r="P2492" t="s">
        <v>8326</v>
      </c>
      <c r="Q2492">
        <f t="shared" si="335"/>
        <v>251</v>
      </c>
      <c r="R2492">
        <f t="shared" si="336"/>
        <v>44.24</v>
      </c>
      <c r="S2492" s="15">
        <f t="shared" si="337"/>
        <v>42596.644699074073</v>
      </c>
      <c r="T2492" s="15">
        <f t="shared" si="338"/>
        <v>42607.165972222225</v>
      </c>
      <c r="U2492">
        <f t="shared" si="340"/>
        <v>2016</v>
      </c>
      <c r="V2492">
        <f t="shared" ref="V2492:V2493" si="343">_xlfn.DAYS(T2492,S2492)</f>
        <v>11</v>
      </c>
    </row>
    <row r="2493" spans="1:22" ht="48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 t="s">
        <v>8323</v>
      </c>
      <c r="P2493" t="s">
        <v>8326</v>
      </c>
      <c r="Q2493">
        <f t="shared" si="335"/>
        <v>15</v>
      </c>
      <c r="R2493">
        <f t="shared" si="336"/>
        <v>83.33</v>
      </c>
      <c r="S2493" s="15">
        <f t="shared" si="337"/>
        <v>41746.189409722225</v>
      </c>
      <c r="T2493" s="15">
        <f t="shared" si="338"/>
        <v>41776.189409722225</v>
      </c>
      <c r="U2493">
        <f t="shared" si="340"/>
        <v>2014</v>
      </c>
      <c r="V2493">
        <f t="shared" si="343"/>
        <v>30</v>
      </c>
    </row>
    <row r="2494" spans="1:22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 t="s">
        <v>8327</v>
      </c>
      <c r="P2494" t="s">
        <v>8328</v>
      </c>
      <c r="Q2494">
        <f t="shared" si="335"/>
        <v>75</v>
      </c>
      <c r="R2494">
        <f t="shared" si="336"/>
        <v>35.71</v>
      </c>
      <c r="S2494" s="15">
        <f t="shared" si="337"/>
        <v>42713.941099537042</v>
      </c>
      <c r="T2494" s="15">
        <f t="shared" si="338"/>
        <v>42734.941099537042</v>
      </c>
      <c r="U2494">
        <f t="shared" si="340"/>
        <v>2016</v>
      </c>
    </row>
    <row r="2495" spans="1:22" ht="32" hidden="1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 t="s">
        <v>8327</v>
      </c>
      <c r="P2495" t="s">
        <v>8328</v>
      </c>
      <c r="Q2495">
        <f t="shared" si="335"/>
        <v>125</v>
      </c>
      <c r="R2495">
        <f t="shared" si="336"/>
        <v>27.78</v>
      </c>
      <c r="S2495" s="15">
        <f t="shared" si="337"/>
        <v>41024.985972222225</v>
      </c>
      <c r="T2495" s="15">
        <f t="shared" si="338"/>
        <v>41076.415972222225</v>
      </c>
      <c r="U2495">
        <f t="shared" si="340"/>
        <v>2012</v>
      </c>
    </row>
    <row r="2496" spans="1:22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 t="s">
        <v>8321</v>
      </c>
      <c r="P2496" t="s">
        <v>8325</v>
      </c>
      <c r="Q2496">
        <f t="shared" si="335"/>
        <v>30</v>
      </c>
      <c r="R2496">
        <f t="shared" si="336"/>
        <v>93.25</v>
      </c>
      <c r="S2496" s="15">
        <f t="shared" si="337"/>
        <v>41973.847962962958</v>
      </c>
      <c r="T2496" s="15">
        <f t="shared" si="338"/>
        <v>42033.847962962958</v>
      </c>
      <c r="U2496">
        <f t="shared" si="340"/>
        <v>2014</v>
      </c>
    </row>
    <row r="2497" spans="1:22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 t="s">
        <v>8323</v>
      </c>
      <c r="P2497" t="s">
        <v>8324</v>
      </c>
      <c r="Q2497">
        <f t="shared" si="335"/>
        <v>149</v>
      </c>
      <c r="R2497">
        <f t="shared" si="336"/>
        <v>37.25</v>
      </c>
      <c r="S2497" s="15">
        <f t="shared" si="337"/>
        <v>42443.989050925928</v>
      </c>
      <c r="T2497" s="15">
        <f t="shared" si="338"/>
        <v>42487.552777777775</v>
      </c>
      <c r="U2497">
        <f t="shared" si="340"/>
        <v>2016</v>
      </c>
    </row>
    <row r="2498" spans="1:22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 t="s">
        <v>8323</v>
      </c>
      <c r="P2498" t="s">
        <v>8326</v>
      </c>
      <c r="Q2498">
        <f t="shared" si="335"/>
        <v>27</v>
      </c>
      <c r="R2498">
        <f t="shared" si="336"/>
        <v>35</v>
      </c>
      <c r="S2498" s="15">
        <f t="shared" si="337"/>
        <v>42283.552951388891</v>
      </c>
      <c r="T2498" s="15">
        <f t="shared" si="338"/>
        <v>42313.594618055555</v>
      </c>
      <c r="U2498">
        <f t="shared" si="340"/>
        <v>2015</v>
      </c>
      <c r="V2498">
        <f>_xlfn.DAYS(T2498,S2498)</f>
        <v>30</v>
      </c>
    </row>
    <row r="2499" spans="1:22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 t="s">
        <v>8316</v>
      </c>
      <c r="P2499" t="s">
        <v>8334</v>
      </c>
      <c r="Q2499">
        <f t="shared" ref="Q2499:Q2562" si="344">ROUND(E2499/D2499*100,0)</f>
        <v>3</v>
      </c>
      <c r="R2499">
        <f t="shared" ref="R2499:R2562" si="345">IFERROR(ROUND(E2499/L2499,2),0)</f>
        <v>34.880000000000003</v>
      </c>
      <c r="S2499" s="15">
        <f t="shared" ref="S2499:S2562" si="346">(((J2499/60)/60)/24)+DATE(1970,1,1)</f>
        <v>40952.636979166666</v>
      </c>
      <c r="T2499" s="15">
        <f t="shared" ref="T2499:T2562" si="347">(((I2499/60)/60)/24)+DATE(1970,1,1)</f>
        <v>41012.595312500001</v>
      </c>
      <c r="U2499">
        <f t="shared" si="340"/>
        <v>2012</v>
      </c>
    </row>
    <row r="2500" spans="1:22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 t="s">
        <v>8311</v>
      </c>
      <c r="P2500" t="s">
        <v>8356</v>
      </c>
      <c r="Q2500">
        <f t="shared" si="344"/>
        <v>29</v>
      </c>
      <c r="R2500">
        <f t="shared" si="345"/>
        <v>40.61</v>
      </c>
      <c r="S2500" s="15">
        <f t="shared" si="346"/>
        <v>41030.719756944447</v>
      </c>
      <c r="T2500" s="15">
        <f t="shared" si="347"/>
        <v>41044.719756944447</v>
      </c>
      <c r="U2500">
        <f t="shared" si="340"/>
        <v>2012</v>
      </c>
    </row>
    <row r="2501" spans="1:22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 t="s">
        <v>8327</v>
      </c>
      <c r="P2501" t="s">
        <v>8350</v>
      </c>
      <c r="Q2501">
        <f t="shared" si="344"/>
        <v>24</v>
      </c>
      <c r="R2501">
        <f t="shared" si="345"/>
        <v>34.76</v>
      </c>
      <c r="S2501" s="15">
        <f t="shared" si="346"/>
        <v>41368.583726851852</v>
      </c>
      <c r="T2501" s="15">
        <f t="shared" si="347"/>
        <v>41398.583726851852</v>
      </c>
      <c r="U2501">
        <f t="shared" si="340"/>
        <v>2013</v>
      </c>
    </row>
    <row r="2502" spans="1:22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 t="s">
        <v>8323</v>
      </c>
      <c r="P2502" t="s">
        <v>8326</v>
      </c>
      <c r="Q2502">
        <f t="shared" si="344"/>
        <v>37</v>
      </c>
      <c r="R2502">
        <f t="shared" si="345"/>
        <v>91.25</v>
      </c>
      <c r="S2502" s="15">
        <f t="shared" si="346"/>
        <v>41890.086805555555</v>
      </c>
      <c r="T2502" s="15">
        <f t="shared" si="347"/>
        <v>41934.207638888889</v>
      </c>
      <c r="U2502">
        <f t="shared" si="340"/>
        <v>2014</v>
      </c>
      <c r="V2502">
        <f t="shared" ref="V2502:V2503" si="348">_xlfn.DAYS(T2502,S2502)</f>
        <v>44</v>
      </c>
    </row>
    <row r="2503" spans="1:22" ht="48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 t="s">
        <v>8323</v>
      </c>
      <c r="P2503" t="s">
        <v>8326</v>
      </c>
      <c r="Q2503">
        <f t="shared" si="344"/>
        <v>104</v>
      </c>
      <c r="R2503">
        <f t="shared" si="345"/>
        <v>36.5</v>
      </c>
      <c r="S2503" s="15">
        <f t="shared" si="346"/>
        <v>41780.525937500002</v>
      </c>
      <c r="T2503" s="15">
        <f t="shared" si="347"/>
        <v>41796.958333333336</v>
      </c>
      <c r="U2503">
        <f t="shared" si="340"/>
        <v>2014</v>
      </c>
      <c r="V2503">
        <f t="shared" si="348"/>
        <v>16</v>
      </c>
    </row>
    <row r="2504" spans="1:22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 t="s">
        <v>8327</v>
      </c>
      <c r="P2504" t="s">
        <v>8331</v>
      </c>
      <c r="Q2504">
        <f t="shared" si="344"/>
        <v>145</v>
      </c>
      <c r="R2504">
        <f t="shared" si="345"/>
        <v>21.38</v>
      </c>
      <c r="S2504" s="15">
        <f t="shared" si="346"/>
        <v>42565.480983796297</v>
      </c>
      <c r="T2504" s="15">
        <f t="shared" si="347"/>
        <v>42595.480983796297</v>
      </c>
      <c r="U2504">
        <f t="shared" si="340"/>
        <v>2016</v>
      </c>
    </row>
    <row r="2505" spans="1:22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 t="s">
        <v>8308</v>
      </c>
      <c r="P2505" t="s">
        <v>8310</v>
      </c>
      <c r="Q2505">
        <f t="shared" si="344"/>
        <v>7</v>
      </c>
      <c r="R2505">
        <f t="shared" si="345"/>
        <v>80.67</v>
      </c>
      <c r="S2505" s="15">
        <f t="shared" si="346"/>
        <v>41947.940740740742</v>
      </c>
      <c r="T2505" s="15">
        <f t="shared" si="347"/>
        <v>41972.666666666672</v>
      </c>
      <c r="U2505">
        <f t="shared" si="340"/>
        <v>2014</v>
      </c>
    </row>
    <row r="2506" spans="1:22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 t="s">
        <v>8327</v>
      </c>
      <c r="P2506" t="s">
        <v>8341</v>
      </c>
      <c r="Q2506">
        <f t="shared" si="344"/>
        <v>104</v>
      </c>
      <c r="R2506">
        <f t="shared" si="345"/>
        <v>55.77</v>
      </c>
      <c r="S2506" s="15">
        <f t="shared" si="346"/>
        <v>41509.426585648151</v>
      </c>
      <c r="T2506" s="15">
        <f t="shared" si="347"/>
        <v>41548.165972222225</v>
      </c>
      <c r="U2506">
        <f t="shared" si="340"/>
        <v>2013</v>
      </c>
    </row>
    <row r="2507" spans="1:22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 t="s">
        <v>8321</v>
      </c>
      <c r="P2507" t="s">
        <v>8325</v>
      </c>
      <c r="Q2507">
        <f t="shared" si="344"/>
        <v>21</v>
      </c>
      <c r="R2507">
        <f t="shared" si="345"/>
        <v>180.5</v>
      </c>
      <c r="S2507" s="15">
        <f t="shared" si="346"/>
        <v>42147.741840277777</v>
      </c>
      <c r="T2507" s="15">
        <f t="shared" si="347"/>
        <v>42177.741840277777</v>
      </c>
      <c r="U2507">
        <f t="shared" si="340"/>
        <v>2015</v>
      </c>
    </row>
    <row r="2508" spans="1:22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 t="s">
        <v>8323</v>
      </c>
      <c r="P2508" t="s">
        <v>8324</v>
      </c>
      <c r="Q2508">
        <f t="shared" si="344"/>
        <v>103</v>
      </c>
      <c r="R2508">
        <f t="shared" si="345"/>
        <v>120.17</v>
      </c>
      <c r="S2508" s="15">
        <f t="shared" si="346"/>
        <v>42121.675763888896</v>
      </c>
      <c r="T2508" s="15">
        <f t="shared" si="347"/>
        <v>42166.675763888896</v>
      </c>
      <c r="U2508">
        <f t="shared" ref="U2508:U2515" si="349">YEAR(S2508)</f>
        <v>2015</v>
      </c>
    </row>
    <row r="2509" spans="1:22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 t="s">
        <v>8323</v>
      </c>
      <c r="P2509" t="s">
        <v>8326</v>
      </c>
      <c r="Q2509">
        <f t="shared" si="344"/>
        <v>103</v>
      </c>
      <c r="R2509">
        <f t="shared" si="345"/>
        <v>26.67</v>
      </c>
      <c r="S2509" s="15">
        <f t="shared" si="346"/>
        <v>42609.442465277782</v>
      </c>
      <c r="T2509" s="15">
        <f t="shared" si="347"/>
        <v>42639.442465277782</v>
      </c>
      <c r="U2509">
        <f t="shared" si="349"/>
        <v>2016</v>
      </c>
      <c r="V2509">
        <f t="shared" ref="V2509:V2510" si="350">_xlfn.DAYS(T2509,S2509)</f>
        <v>30</v>
      </c>
    </row>
    <row r="2510" spans="1:22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 t="s">
        <v>8323</v>
      </c>
      <c r="P2510" t="s">
        <v>8326</v>
      </c>
      <c r="Q2510">
        <f t="shared" si="344"/>
        <v>120</v>
      </c>
      <c r="R2510">
        <f t="shared" si="345"/>
        <v>55.23</v>
      </c>
      <c r="S2510" s="15">
        <f t="shared" si="346"/>
        <v>42600.756041666667</v>
      </c>
      <c r="T2510" s="15">
        <f t="shared" si="347"/>
        <v>42621.756041666667</v>
      </c>
      <c r="U2510">
        <f t="shared" si="349"/>
        <v>2016</v>
      </c>
      <c r="V2510">
        <f t="shared" si="350"/>
        <v>21</v>
      </c>
    </row>
    <row r="2511" spans="1:22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 t="s">
        <v>8308</v>
      </c>
      <c r="P2511" t="s">
        <v>8310</v>
      </c>
      <c r="Q2511">
        <f t="shared" si="344"/>
        <v>10</v>
      </c>
      <c r="R2511">
        <f t="shared" si="345"/>
        <v>44.69</v>
      </c>
      <c r="S2511" s="15">
        <f t="shared" si="346"/>
        <v>41940.658645833333</v>
      </c>
      <c r="T2511" s="15">
        <f t="shared" si="347"/>
        <v>41974</v>
      </c>
      <c r="U2511">
        <f t="shared" si="349"/>
        <v>2014</v>
      </c>
    </row>
    <row r="2512" spans="1:22" ht="48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 t="s">
        <v>8323</v>
      </c>
      <c r="P2512" t="s">
        <v>8326</v>
      </c>
      <c r="Q2512">
        <f t="shared" si="344"/>
        <v>57</v>
      </c>
      <c r="R2512">
        <f t="shared" si="345"/>
        <v>59.58</v>
      </c>
      <c r="S2512" s="15">
        <f t="shared" si="346"/>
        <v>42061.963263888887</v>
      </c>
      <c r="T2512" s="15">
        <f t="shared" si="347"/>
        <v>42091.921597222223</v>
      </c>
      <c r="U2512">
        <f t="shared" si="349"/>
        <v>2015</v>
      </c>
      <c r="V2512">
        <f>_xlfn.DAYS(T2512,S2512)</f>
        <v>30</v>
      </c>
    </row>
    <row r="2513" spans="1:22" ht="32" hidden="1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 t="s">
        <v>8323</v>
      </c>
      <c r="P2513" t="s">
        <v>8324</v>
      </c>
      <c r="Q2513">
        <f t="shared" si="344"/>
        <v>60</v>
      </c>
      <c r="R2513">
        <f t="shared" si="345"/>
        <v>65</v>
      </c>
      <c r="S2513" s="15">
        <f t="shared" si="346"/>
        <v>42141.741307870368</v>
      </c>
      <c r="T2513" s="15">
        <f t="shared" si="347"/>
        <v>42171.741307870368</v>
      </c>
      <c r="U2513">
        <f t="shared" si="349"/>
        <v>2015</v>
      </c>
    </row>
    <row r="2514" spans="1:22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 t="s">
        <v>8323</v>
      </c>
      <c r="P2514" t="s">
        <v>8326</v>
      </c>
      <c r="Q2514">
        <f t="shared" si="344"/>
        <v>119</v>
      </c>
      <c r="R2514">
        <f t="shared" si="345"/>
        <v>27.5</v>
      </c>
      <c r="S2514" s="15">
        <f t="shared" si="346"/>
        <v>42101.423541666663</v>
      </c>
      <c r="T2514" s="15">
        <f t="shared" si="347"/>
        <v>42131.423541666663</v>
      </c>
      <c r="U2514">
        <f t="shared" si="349"/>
        <v>2015</v>
      </c>
      <c r="V2514">
        <f t="shared" ref="V2514:V2515" si="351">_xlfn.DAYS(T2514,S2514)</f>
        <v>30</v>
      </c>
    </row>
    <row r="2515" spans="1:22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 t="s">
        <v>8323</v>
      </c>
      <c r="P2515" t="s">
        <v>8326</v>
      </c>
      <c r="Q2515">
        <f t="shared" si="344"/>
        <v>115</v>
      </c>
      <c r="R2515">
        <f t="shared" si="345"/>
        <v>51</v>
      </c>
      <c r="S2515" s="15">
        <f t="shared" si="346"/>
        <v>42294.808124999996</v>
      </c>
      <c r="T2515" s="15">
        <f t="shared" si="347"/>
        <v>42305.829166666663</v>
      </c>
      <c r="U2515">
        <f t="shared" si="349"/>
        <v>2015</v>
      </c>
      <c r="V2515">
        <f t="shared" si="351"/>
        <v>11</v>
      </c>
    </row>
    <row r="2516" spans="1:22" ht="48" hidden="1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 t="s">
        <v>8323</v>
      </c>
      <c r="P2516" t="s">
        <v>8335</v>
      </c>
      <c r="Q2516">
        <f t="shared" si="344"/>
        <v>130</v>
      </c>
      <c r="R2516">
        <f t="shared" si="345"/>
        <v>25.46</v>
      </c>
      <c r="S2516" s="15">
        <f t="shared" si="346"/>
        <v>42445.866979166662</v>
      </c>
      <c r="T2516" s="15">
        <f t="shared" si="347"/>
        <v>42475.866979166662</v>
      </c>
      <c r="U2516">
        <f>YEAR(S2516)</f>
        <v>2016</v>
      </c>
    </row>
    <row r="2517" spans="1:22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 t="s">
        <v>8308</v>
      </c>
      <c r="P2517" t="s">
        <v>8310</v>
      </c>
      <c r="Q2517">
        <f t="shared" si="344"/>
        <v>28</v>
      </c>
      <c r="R2517">
        <f t="shared" si="345"/>
        <v>19.239999999999998</v>
      </c>
      <c r="S2517" s="15">
        <f t="shared" si="346"/>
        <v>42373.712418981479</v>
      </c>
      <c r="T2517" s="15">
        <f t="shared" si="347"/>
        <v>42411.712418981479</v>
      </c>
      <c r="U2517">
        <f t="shared" ref="U2517:U2580" si="352">YEAR(S2517)</f>
        <v>2016</v>
      </c>
    </row>
    <row r="2518" spans="1:22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 t="s">
        <v>8323</v>
      </c>
      <c r="P2518" t="s">
        <v>8326</v>
      </c>
      <c r="Q2518">
        <f t="shared" si="344"/>
        <v>118</v>
      </c>
      <c r="R2518">
        <f t="shared" si="345"/>
        <v>29.58</v>
      </c>
      <c r="S2518" s="15">
        <f t="shared" si="346"/>
        <v>42141.541134259256</v>
      </c>
      <c r="T2518" s="15">
        <f t="shared" si="347"/>
        <v>42171.541134259256</v>
      </c>
      <c r="U2518">
        <f t="shared" si="352"/>
        <v>2015</v>
      </c>
      <c r="V2518">
        <f t="shared" ref="V2518:V2519" si="353">_xlfn.DAYS(T2518,S2518)</f>
        <v>30</v>
      </c>
    </row>
    <row r="2519" spans="1:22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 t="s">
        <v>8323</v>
      </c>
      <c r="P2519" t="s">
        <v>8326</v>
      </c>
      <c r="Q2519">
        <f t="shared" si="344"/>
        <v>101</v>
      </c>
      <c r="R2519">
        <f t="shared" si="345"/>
        <v>33.57</v>
      </c>
      <c r="S2519" s="15">
        <f t="shared" si="346"/>
        <v>41821.698599537034</v>
      </c>
      <c r="T2519" s="15">
        <f t="shared" si="347"/>
        <v>41851.698599537034</v>
      </c>
      <c r="U2519">
        <f t="shared" si="352"/>
        <v>2014</v>
      </c>
      <c r="V2519">
        <f t="shared" si="353"/>
        <v>30</v>
      </c>
    </row>
    <row r="2520" spans="1:22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 t="s">
        <v>8311</v>
      </c>
      <c r="P2520" t="s">
        <v>8352</v>
      </c>
      <c r="Q2520">
        <f t="shared" si="344"/>
        <v>25</v>
      </c>
      <c r="R2520">
        <f t="shared" si="345"/>
        <v>46.73</v>
      </c>
      <c r="S2520" s="15">
        <f t="shared" si="346"/>
        <v>41365.904594907406</v>
      </c>
      <c r="T2520" s="15">
        <f t="shared" si="347"/>
        <v>41395.904594907406</v>
      </c>
      <c r="U2520">
        <f t="shared" si="352"/>
        <v>2013</v>
      </c>
    </row>
    <row r="2521" spans="1:22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 t="s">
        <v>8308</v>
      </c>
      <c r="P2521" t="s">
        <v>8310</v>
      </c>
      <c r="Q2521">
        <f t="shared" si="344"/>
        <v>0</v>
      </c>
      <c r="R2521">
        <f t="shared" si="345"/>
        <v>100</v>
      </c>
      <c r="S2521" s="15">
        <f t="shared" si="346"/>
        <v>42173.843240740738</v>
      </c>
      <c r="T2521" s="15">
        <f t="shared" si="347"/>
        <v>42203.843240740738</v>
      </c>
      <c r="U2521">
        <f t="shared" si="352"/>
        <v>2015</v>
      </c>
    </row>
    <row r="2522" spans="1:22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 t="s">
        <v>8327</v>
      </c>
      <c r="P2522" t="s">
        <v>8331</v>
      </c>
      <c r="Q2522">
        <f t="shared" si="344"/>
        <v>100</v>
      </c>
      <c r="R2522">
        <f t="shared" si="345"/>
        <v>50</v>
      </c>
      <c r="S2522" s="15">
        <f t="shared" si="346"/>
        <v>41116.758125</v>
      </c>
      <c r="T2522" s="15">
        <f t="shared" si="347"/>
        <v>41146.758125</v>
      </c>
      <c r="U2522">
        <f t="shared" si="352"/>
        <v>2012</v>
      </c>
    </row>
    <row r="2523" spans="1:22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 t="s">
        <v>8323</v>
      </c>
      <c r="P2523" t="s">
        <v>8326</v>
      </c>
      <c r="Q2523">
        <f t="shared" si="344"/>
        <v>139</v>
      </c>
      <c r="R2523">
        <f t="shared" si="345"/>
        <v>57.92</v>
      </c>
      <c r="S2523" s="15">
        <f t="shared" si="346"/>
        <v>42643.632858796293</v>
      </c>
      <c r="T2523" s="15">
        <f t="shared" si="347"/>
        <v>42672.125</v>
      </c>
      <c r="U2523">
        <f t="shared" si="352"/>
        <v>2016</v>
      </c>
      <c r="V2523">
        <f>_xlfn.DAYS(T2523,S2523)</f>
        <v>29</v>
      </c>
    </row>
    <row r="2524" spans="1:22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 t="s">
        <v>8308</v>
      </c>
      <c r="P2524" t="s">
        <v>8342</v>
      </c>
      <c r="Q2524">
        <f t="shared" si="344"/>
        <v>1</v>
      </c>
      <c r="R2524">
        <f t="shared" si="345"/>
        <v>76.67</v>
      </c>
      <c r="S2524" s="15">
        <f t="shared" si="346"/>
        <v>42489.772326388891</v>
      </c>
      <c r="T2524" s="15">
        <f t="shared" si="347"/>
        <v>42518.772326388891</v>
      </c>
      <c r="U2524">
        <f t="shared" si="352"/>
        <v>2016</v>
      </c>
    </row>
    <row r="2525" spans="1:22" ht="48" hidden="1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 t="s">
        <v>8308</v>
      </c>
      <c r="P2525" t="s">
        <v>8310</v>
      </c>
      <c r="Q2525">
        <f t="shared" si="344"/>
        <v>5</v>
      </c>
      <c r="R2525">
        <f t="shared" si="345"/>
        <v>27.36</v>
      </c>
      <c r="S2525" s="15">
        <f t="shared" si="346"/>
        <v>42090.831273148149</v>
      </c>
      <c r="T2525" s="15">
        <f t="shared" si="347"/>
        <v>42135.831273148149</v>
      </c>
      <c r="U2525">
        <f t="shared" si="352"/>
        <v>2015</v>
      </c>
    </row>
    <row r="2526" spans="1:22" ht="48" hidden="1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 t="s">
        <v>8321</v>
      </c>
      <c r="P2526" t="s">
        <v>8322</v>
      </c>
      <c r="Q2526">
        <f t="shared" si="344"/>
        <v>137</v>
      </c>
      <c r="R2526">
        <f t="shared" si="345"/>
        <v>45.6</v>
      </c>
      <c r="S2526" s="15">
        <f t="shared" si="346"/>
        <v>42543.862777777773</v>
      </c>
      <c r="T2526" s="15">
        <f t="shared" si="347"/>
        <v>42573.862777777773</v>
      </c>
      <c r="U2526">
        <f t="shared" si="352"/>
        <v>2016</v>
      </c>
    </row>
    <row r="2527" spans="1:22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 t="s">
        <v>8327</v>
      </c>
      <c r="P2527" t="s">
        <v>8328</v>
      </c>
      <c r="Q2527">
        <f t="shared" si="344"/>
        <v>137</v>
      </c>
      <c r="R2527">
        <f t="shared" si="345"/>
        <v>26.27</v>
      </c>
      <c r="S2527" s="15">
        <f t="shared" si="346"/>
        <v>40671.637511574074</v>
      </c>
      <c r="T2527" s="15">
        <f t="shared" si="347"/>
        <v>40701.637511574074</v>
      </c>
      <c r="U2527">
        <f t="shared" si="352"/>
        <v>2011</v>
      </c>
    </row>
    <row r="2528" spans="1:22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 t="s">
        <v>8327</v>
      </c>
      <c r="P2528" t="s">
        <v>8328</v>
      </c>
      <c r="Q2528">
        <f t="shared" si="344"/>
        <v>113</v>
      </c>
      <c r="R2528">
        <f t="shared" si="345"/>
        <v>23.45</v>
      </c>
      <c r="S2528" s="15">
        <f t="shared" si="346"/>
        <v>41053.772858796299</v>
      </c>
      <c r="T2528" s="15">
        <f t="shared" si="347"/>
        <v>41083.772858796299</v>
      </c>
      <c r="U2528">
        <f t="shared" si="352"/>
        <v>2012</v>
      </c>
    </row>
    <row r="2529" spans="1:22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 t="s">
        <v>8327</v>
      </c>
      <c r="P2529" t="s">
        <v>8331</v>
      </c>
      <c r="Q2529">
        <f t="shared" si="344"/>
        <v>170</v>
      </c>
      <c r="R2529">
        <f t="shared" si="345"/>
        <v>39.97</v>
      </c>
      <c r="S2529" s="15">
        <f t="shared" si="346"/>
        <v>40379.23096064815</v>
      </c>
      <c r="T2529" s="15">
        <f t="shared" si="347"/>
        <v>40393.082638888889</v>
      </c>
      <c r="U2529">
        <f t="shared" si="352"/>
        <v>2010</v>
      </c>
    </row>
    <row r="2530" spans="1:22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 t="s">
        <v>8316</v>
      </c>
      <c r="P2530" t="s">
        <v>8334</v>
      </c>
      <c r="Q2530">
        <f t="shared" si="344"/>
        <v>3</v>
      </c>
      <c r="R2530">
        <f t="shared" si="345"/>
        <v>37.67</v>
      </c>
      <c r="S2530" s="15">
        <f t="shared" si="346"/>
        <v>42479.566388888896</v>
      </c>
      <c r="T2530" s="15">
        <f t="shared" si="347"/>
        <v>42504.566388888896</v>
      </c>
      <c r="U2530">
        <f t="shared" si="352"/>
        <v>2016</v>
      </c>
    </row>
    <row r="2531" spans="1:22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 t="s">
        <v>8313</v>
      </c>
      <c r="P2531" t="s">
        <v>8355</v>
      </c>
      <c r="Q2531">
        <f t="shared" si="344"/>
        <v>45</v>
      </c>
      <c r="R2531">
        <f t="shared" si="345"/>
        <v>56.42</v>
      </c>
      <c r="S2531" s="15">
        <f t="shared" si="346"/>
        <v>42525.153055555551</v>
      </c>
      <c r="T2531" s="15">
        <f t="shared" si="347"/>
        <v>42555.153055555551</v>
      </c>
      <c r="U2531">
        <f t="shared" si="352"/>
        <v>2016</v>
      </c>
    </row>
    <row r="2532" spans="1:22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 t="s">
        <v>8321</v>
      </c>
      <c r="P2532" t="s">
        <v>8339</v>
      </c>
      <c r="Q2532">
        <f t="shared" si="344"/>
        <v>6</v>
      </c>
      <c r="R2532">
        <f t="shared" si="345"/>
        <v>52</v>
      </c>
      <c r="S2532" s="15">
        <f t="shared" si="346"/>
        <v>41778.766724537039</v>
      </c>
      <c r="T2532" s="15">
        <f t="shared" si="347"/>
        <v>41806.916666666664</v>
      </c>
      <c r="U2532">
        <f t="shared" si="352"/>
        <v>2014</v>
      </c>
    </row>
    <row r="2533" spans="1:22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 t="s">
        <v>8313</v>
      </c>
      <c r="P2533" t="s">
        <v>8314</v>
      </c>
      <c r="Q2533">
        <f t="shared" si="344"/>
        <v>135</v>
      </c>
      <c r="R2533">
        <f t="shared" si="345"/>
        <v>51.92</v>
      </c>
      <c r="S2533" s="15">
        <f t="shared" si="346"/>
        <v>41852.665798611109</v>
      </c>
      <c r="T2533" s="15">
        <f t="shared" si="347"/>
        <v>41882.665798611109</v>
      </c>
      <c r="U2533">
        <f t="shared" si="352"/>
        <v>2014</v>
      </c>
    </row>
    <row r="2534" spans="1:22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 t="s">
        <v>8323</v>
      </c>
      <c r="P2534" t="s">
        <v>8326</v>
      </c>
      <c r="Q2534">
        <f t="shared" si="344"/>
        <v>27</v>
      </c>
      <c r="R2534">
        <f t="shared" si="345"/>
        <v>51.62</v>
      </c>
      <c r="S2534" s="15">
        <f t="shared" si="346"/>
        <v>42058.792476851857</v>
      </c>
      <c r="T2534" s="15">
        <f t="shared" si="347"/>
        <v>42088.750810185185</v>
      </c>
      <c r="U2534">
        <f t="shared" si="352"/>
        <v>2015</v>
      </c>
      <c r="V2534">
        <f>_xlfn.DAYS(T2534,S2534)</f>
        <v>30</v>
      </c>
    </row>
    <row r="2535" spans="1:22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 t="s">
        <v>8308</v>
      </c>
      <c r="P2535" t="s">
        <v>8342</v>
      </c>
      <c r="Q2535">
        <f t="shared" si="344"/>
        <v>1</v>
      </c>
      <c r="R2535">
        <f t="shared" si="345"/>
        <v>47.86</v>
      </c>
      <c r="S2535" s="15">
        <f t="shared" si="346"/>
        <v>42425.970092592594</v>
      </c>
      <c r="T2535" s="15">
        <f t="shared" si="347"/>
        <v>42485.928425925929</v>
      </c>
      <c r="U2535">
        <f t="shared" si="352"/>
        <v>2016</v>
      </c>
    </row>
    <row r="2536" spans="1:22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 t="s">
        <v>8308</v>
      </c>
      <c r="P2536" t="s">
        <v>8310</v>
      </c>
      <c r="Q2536">
        <f t="shared" si="344"/>
        <v>9</v>
      </c>
      <c r="R2536">
        <f t="shared" si="345"/>
        <v>41.75</v>
      </c>
      <c r="S2536" s="15">
        <f t="shared" si="346"/>
        <v>42382.843287037031</v>
      </c>
      <c r="T2536" s="15">
        <f t="shared" si="347"/>
        <v>42418.843287037031</v>
      </c>
      <c r="U2536">
        <f t="shared" si="352"/>
        <v>2016</v>
      </c>
    </row>
    <row r="2537" spans="1:22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 t="s">
        <v>8323</v>
      </c>
      <c r="P2537" t="s">
        <v>8326</v>
      </c>
      <c r="Q2537">
        <f t="shared" si="344"/>
        <v>133</v>
      </c>
      <c r="R2537">
        <f t="shared" si="345"/>
        <v>51.23</v>
      </c>
      <c r="S2537" s="15">
        <f t="shared" si="346"/>
        <v>41900.243159722224</v>
      </c>
      <c r="T2537" s="15">
        <f t="shared" si="347"/>
        <v>41922.458333333336</v>
      </c>
      <c r="U2537">
        <f t="shared" si="352"/>
        <v>2014</v>
      </c>
      <c r="V2537">
        <f t="shared" ref="V2537:V2541" si="354">_xlfn.DAYS(T2537,S2537)</f>
        <v>22</v>
      </c>
    </row>
    <row r="2538" spans="1:22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 t="s">
        <v>8323</v>
      </c>
      <c r="P2538" t="s">
        <v>8326</v>
      </c>
      <c r="Q2538">
        <f t="shared" si="344"/>
        <v>133</v>
      </c>
      <c r="R2538">
        <f t="shared" si="345"/>
        <v>26.61</v>
      </c>
      <c r="S2538" s="15">
        <f t="shared" si="346"/>
        <v>42758.368078703701</v>
      </c>
      <c r="T2538" s="15">
        <f t="shared" si="347"/>
        <v>42786.368078703701</v>
      </c>
      <c r="U2538">
        <f t="shared" si="352"/>
        <v>2017</v>
      </c>
      <c r="V2538">
        <f t="shared" si="354"/>
        <v>28</v>
      </c>
    </row>
    <row r="2539" spans="1:22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 t="s">
        <v>8323</v>
      </c>
      <c r="P2539" t="s">
        <v>8326</v>
      </c>
      <c r="Q2539">
        <f t="shared" si="344"/>
        <v>132</v>
      </c>
      <c r="R2539">
        <f t="shared" si="345"/>
        <v>36.67</v>
      </c>
      <c r="S2539" s="15">
        <f t="shared" si="346"/>
        <v>42177.761782407411</v>
      </c>
      <c r="T2539" s="15">
        <f t="shared" si="347"/>
        <v>42198.041666666672</v>
      </c>
      <c r="U2539">
        <f t="shared" si="352"/>
        <v>2015</v>
      </c>
      <c r="V2539">
        <f t="shared" si="354"/>
        <v>21</v>
      </c>
    </row>
    <row r="2540" spans="1:22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 t="s">
        <v>8323</v>
      </c>
      <c r="P2540" t="s">
        <v>8326</v>
      </c>
      <c r="Q2540">
        <f t="shared" si="344"/>
        <v>101</v>
      </c>
      <c r="R2540">
        <f t="shared" si="345"/>
        <v>41.13</v>
      </c>
      <c r="S2540" s="15">
        <f t="shared" si="346"/>
        <v>42088.723692129628</v>
      </c>
      <c r="T2540" s="15">
        <f t="shared" si="347"/>
        <v>42115.723692129628</v>
      </c>
      <c r="U2540">
        <f t="shared" si="352"/>
        <v>2015</v>
      </c>
      <c r="V2540">
        <f t="shared" si="354"/>
        <v>27</v>
      </c>
    </row>
    <row r="2541" spans="1:22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 t="s">
        <v>8323</v>
      </c>
      <c r="P2541" t="s">
        <v>8326</v>
      </c>
      <c r="Q2541">
        <f t="shared" si="344"/>
        <v>37</v>
      </c>
      <c r="R2541">
        <f t="shared" si="345"/>
        <v>46.93</v>
      </c>
      <c r="S2541" s="15">
        <f t="shared" si="346"/>
        <v>42142.768819444449</v>
      </c>
      <c r="T2541" s="15">
        <f t="shared" si="347"/>
        <v>42182.768819444449</v>
      </c>
      <c r="U2541">
        <f t="shared" si="352"/>
        <v>2015</v>
      </c>
      <c r="V2541">
        <f t="shared" si="354"/>
        <v>40</v>
      </c>
    </row>
    <row r="2542" spans="1:22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 t="s">
        <v>8313</v>
      </c>
      <c r="P2542" t="s">
        <v>8353</v>
      </c>
      <c r="Q2542">
        <f t="shared" si="344"/>
        <v>26</v>
      </c>
      <c r="R2542">
        <f t="shared" si="345"/>
        <v>218.33</v>
      </c>
      <c r="S2542" s="15">
        <f t="shared" si="346"/>
        <v>41807.118495370371</v>
      </c>
      <c r="T2542" s="15">
        <f t="shared" si="347"/>
        <v>41852.118495370371</v>
      </c>
      <c r="U2542">
        <f t="shared" si="352"/>
        <v>2014</v>
      </c>
    </row>
    <row r="2543" spans="1:22" ht="48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 t="s">
        <v>8323</v>
      </c>
      <c r="P2543" t="s">
        <v>8326</v>
      </c>
      <c r="Q2543">
        <f t="shared" si="344"/>
        <v>13</v>
      </c>
      <c r="R2543">
        <f t="shared" si="345"/>
        <v>93</v>
      </c>
      <c r="S2543" s="15">
        <f t="shared" si="346"/>
        <v>42265.683182870373</v>
      </c>
      <c r="T2543" s="15">
        <f t="shared" si="347"/>
        <v>42293.207638888889</v>
      </c>
      <c r="U2543">
        <f t="shared" si="352"/>
        <v>2015</v>
      </c>
      <c r="V2543">
        <f>_xlfn.DAYS(T2543,S2543)</f>
        <v>28</v>
      </c>
    </row>
    <row r="2544" spans="1:22" ht="48" hidden="1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 t="s">
        <v>8313</v>
      </c>
      <c r="P2544" t="s">
        <v>8314</v>
      </c>
      <c r="Q2544">
        <f t="shared" si="344"/>
        <v>14</v>
      </c>
      <c r="R2544">
        <f t="shared" si="345"/>
        <v>65.099999999999994</v>
      </c>
      <c r="S2544" s="15">
        <f t="shared" si="346"/>
        <v>42025.357094907406</v>
      </c>
      <c r="T2544" s="15">
        <f t="shared" si="347"/>
        <v>42055.357094907406</v>
      </c>
      <c r="U2544">
        <f t="shared" si="352"/>
        <v>2015</v>
      </c>
    </row>
    <row r="2545" spans="1:22" ht="48" hidden="1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 t="s">
        <v>8327</v>
      </c>
      <c r="P2545" t="s">
        <v>8330</v>
      </c>
      <c r="Q2545">
        <f t="shared" si="344"/>
        <v>7</v>
      </c>
      <c r="R2545">
        <f t="shared" si="345"/>
        <v>216.67</v>
      </c>
      <c r="S2545" s="15">
        <f t="shared" si="346"/>
        <v>42129.82540509259</v>
      </c>
      <c r="T2545" s="15">
        <f t="shared" si="347"/>
        <v>42186.25</v>
      </c>
      <c r="U2545">
        <f t="shared" si="352"/>
        <v>2015</v>
      </c>
    </row>
    <row r="2546" spans="1:22" ht="48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 t="s">
        <v>8323</v>
      </c>
      <c r="P2546" t="s">
        <v>8326</v>
      </c>
      <c r="Q2546">
        <f t="shared" si="344"/>
        <v>11</v>
      </c>
      <c r="R2546">
        <f t="shared" si="345"/>
        <v>108.33</v>
      </c>
      <c r="S2546" s="15">
        <f t="shared" si="346"/>
        <v>42672.955138888887</v>
      </c>
      <c r="T2546" s="15">
        <f t="shared" si="347"/>
        <v>42704.708333333328</v>
      </c>
      <c r="U2546">
        <f t="shared" si="352"/>
        <v>2016</v>
      </c>
      <c r="V2546">
        <f>_xlfn.DAYS(T2546,S2546)</f>
        <v>32</v>
      </c>
    </row>
    <row r="2547" spans="1:22" ht="32" hidden="1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 t="s">
        <v>8311</v>
      </c>
      <c r="P2547" t="s">
        <v>8349</v>
      </c>
      <c r="Q2547">
        <f t="shared" si="344"/>
        <v>13</v>
      </c>
      <c r="R2547">
        <f t="shared" si="345"/>
        <v>65</v>
      </c>
      <c r="S2547" s="15">
        <f t="shared" si="346"/>
        <v>42140.879259259258</v>
      </c>
      <c r="T2547" s="15">
        <f t="shared" si="347"/>
        <v>42185.879259259258</v>
      </c>
      <c r="U2547">
        <f t="shared" si="352"/>
        <v>2015</v>
      </c>
    </row>
    <row r="2548" spans="1:22" ht="48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 t="s">
        <v>8323</v>
      </c>
      <c r="P2548" t="s">
        <v>8326</v>
      </c>
      <c r="Q2548">
        <f t="shared" si="344"/>
        <v>27</v>
      </c>
      <c r="R2548">
        <f t="shared" si="345"/>
        <v>46.43</v>
      </c>
      <c r="S2548" s="15">
        <f t="shared" si="346"/>
        <v>41841.651597222226</v>
      </c>
      <c r="T2548" s="15">
        <f t="shared" si="347"/>
        <v>41881.229166666664</v>
      </c>
      <c r="U2548">
        <f t="shared" si="352"/>
        <v>2014</v>
      </c>
      <c r="V2548">
        <f t="shared" ref="V2548:V2550" si="355">_xlfn.DAYS(T2548,S2548)</f>
        <v>40</v>
      </c>
    </row>
    <row r="2549" spans="1:22" ht="4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 t="s">
        <v>8323</v>
      </c>
      <c r="P2549" t="s">
        <v>8326</v>
      </c>
      <c r="Q2549">
        <f t="shared" si="344"/>
        <v>130</v>
      </c>
      <c r="R2549">
        <f t="shared" si="345"/>
        <v>50</v>
      </c>
      <c r="S2549" s="15">
        <f t="shared" si="346"/>
        <v>42053.106111111112</v>
      </c>
      <c r="T2549" s="15">
        <f t="shared" si="347"/>
        <v>42112.025694444441</v>
      </c>
      <c r="U2549">
        <f t="shared" si="352"/>
        <v>2015</v>
      </c>
      <c r="V2549">
        <f t="shared" si="355"/>
        <v>59</v>
      </c>
    </row>
    <row r="2550" spans="1:22" ht="4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 t="s">
        <v>8323</v>
      </c>
      <c r="P2550" t="s">
        <v>8326</v>
      </c>
      <c r="Q2550">
        <f t="shared" si="344"/>
        <v>130</v>
      </c>
      <c r="R2550">
        <f t="shared" si="345"/>
        <v>46.43</v>
      </c>
      <c r="S2550" s="15">
        <f t="shared" si="346"/>
        <v>42053.733078703706</v>
      </c>
      <c r="T2550" s="15">
        <f t="shared" si="347"/>
        <v>42063.207638888889</v>
      </c>
      <c r="U2550">
        <f t="shared" si="352"/>
        <v>2015</v>
      </c>
      <c r="V2550">
        <f t="shared" si="355"/>
        <v>10</v>
      </c>
    </row>
    <row r="2551" spans="1:22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 t="s">
        <v>8323</v>
      </c>
      <c r="P2551" t="s">
        <v>8324</v>
      </c>
      <c r="Q2551">
        <f t="shared" si="344"/>
        <v>0</v>
      </c>
      <c r="R2551">
        <f t="shared" si="345"/>
        <v>92.14</v>
      </c>
      <c r="S2551" s="15">
        <f t="shared" si="346"/>
        <v>42111.684027777781</v>
      </c>
      <c r="T2551" s="15">
        <f t="shared" si="347"/>
        <v>42169.804861111115</v>
      </c>
      <c r="U2551">
        <f t="shared" si="352"/>
        <v>2015</v>
      </c>
    </row>
    <row r="2552" spans="1:22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 t="s">
        <v>8323</v>
      </c>
      <c r="P2552" t="s">
        <v>8326</v>
      </c>
      <c r="Q2552">
        <f t="shared" si="344"/>
        <v>16</v>
      </c>
      <c r="R2552">
        <f t="shared" si="345"/>
        <v>53.75</v>
      </c>
      <c r="S2552" s="15">
        <f t="shared" si="346"/>
        <v>42803.579224537039</v>
      </c>
      <c r="T2552" s="15">
        <f t="shared" si="347"/>
        <v>42833.537557870368</v>
      </c>
      <c r="U2552">
        <f t="shared" si="352"/>
        <v>2017</v>
      </c>
      <c r="V2552">
        <f>_xlfn.DAYS(T2552,S2552)</f>
        <v>30</v>
      </c>
    </row>
    <row r="2553" spans="1:22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 t="s">
        <v>8327</v>
      </c>
      <c r="P2553" t="s">
        <v>8350</v>
      </c>
      <c r="Q2553">
        <f t="shared" si="344"/>
        <v>31</v>
      </c>
      <c r="R2553">
        <f t="shared" si="345"/>
        <v>21.47</v>
      </c>
      <c r="S2553" s="15">
        <f t="shared" si="346"/>
        <v>41037.829918981479</v>
      </c>
      <c r="T2553" s="15">
        <f t="shared" si="347"/>
        <v>41058.829918981479</v>
      </c>
      <c r="U2553">
        <f t="shared" si="352"/>
        <v>2012</v>
      </c>
    </row>
    <row r="2554" spans="1:22" ht="48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 t="s">
        <v>8323</v>
      </c>
      <c r="P2554" t="s">
        <v>8326</v>
      </c>
      <c r="Q2554">
        <f t="shared" si="344"/>
        <v>21</v>
      </c>
      <c r="R2554">
        <f t="shared" si="345"/>
        <v>45.79</v>
      </c>
      <c r="S2554" s="15">
        <f t="shared" si="346"/>
        <v>42640.278171296297</v>
      </c>
      <c r="T2554" s="15">
        <f t="shared" si="347"/>
        <v>42670.278171296297</v>
      </c>
      <c r="U2554">
        <f t="shared" si="352"/>
        <v>2016</v>
      </c>
      <c r="V2554">
        <f t="shared" ref="V2554:V2556" si="356">_xlfn.DAYS(T2554,S2554)</f>
        <v>30</v>
      </c>
    </row>
    <row r="2555" spans="1:22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 t="s">
        <v>8323</v>
      </c>
      <c r="P2555" t="s">
        <v>8326</v>
      </c>
      <c r="Q2555">
        <f t="shared" si="344"/>
        <v>32</v>
      </c>
      <c r="R2555">
        <f t="shared" si="345"/>
        <v>40.06</v>
      </c>
      <c r="S2555" s="15">
        <f t="shared" si="346"/>
        <v>41816.950370370374</v>
      </c>
      <c r="T2555" s="15">
        <f t="shared" si="347"/>
        <v>41853.583333333336</v>
      </c>
      <c r="U2555">
        <f t="shared" si="352"/>
        <v>2014</v>
      </c>
      <c r="V2555">
        <f t="shared" si="356"/>
        <v>37</v>
      </c>
    </row>
    <row r="2556" spans="1:22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 t="s">
        <v>8323</v>
      </c>
      <c r="P2556" t="s">
        <v>8326</v>
      </c>
      <c r="Q2556">
        <f t="shared" si="344"/>
        <v>32</v>
      </c>
      <c r="R2556">
        <f t="shared" si="345"/>
        <v>33.74</v>
      </c>
      <c r="S2556" s="15">
        <f t="shared" si="346"/>
        <v>42399.707407407404</v>
      </c>
      <c r="T2556" s="15">
        <f t="shared" si="347"/>
        <v>42420.878472222219</v>
      </c>
      <c r="U2556">
        <f t="shared" si="352"/>
        <v>2016</v>
      </c>
      <c r="V2556">
        <f t="shared" si="356"/>
        <v>21</v>
      </c>
    </row>
    <row r="2557" spans="1:22" ht="48" hidden="1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 t="s">
        <v>8327</v>
      </c>
      <c r="P2557" t="s">
        <v>8329</v>
      </c>
      <c r="Q2557">
        <f t="shared" si="344"/>
        <v>128</v>
      </c>
      <c r="R2557">
        <f t="shared" si="345"/>
        <v>21.37</v>
      </c>
      <c r="S2557" s="15">
        <f t="shared" si="346"/>
        <v>42692.109328703707</v>
      </c>
      <c r="T2557" s="15">
        <f t="shared" si="347"/>
        <v>42717.332638888889</v>
      </c>
      <c r="U2557">
        <f t="shared" si="352"/>
        <v>2016</v>
      </c>
    </row>
    <row r="2558" spans="1:22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 t="s">
        <v>8321</v>
      </c>
      <c r="P2558" t="s">
        <v>8325</v>
      </c>
      <c r="Q2558">
        <f t="shared" si="344"/>
        <v>1</v>
      </c>
      <c r="R2558">
        <f t="shared" si="345"/>
        <v>91.43</v>
      </c>
      <c r="S2558" s="15">
        <f t="shared" si="346"/>
        <v>41841.762743055559</v>
      </c>
      <c r="T2558" s="15">
        <f t="shared" si="347"/>
        <v>41901.762743055559</v>
      </c>
      <c r="U2558">
        <f t="shared" si="352"/>
        <v>2014</v>
      </c>
    </row>
    <row r="2559" spans="1:22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 t="s">
        <v>8321</v>
      </c>
      <c r="P2559" t="s">
        <v>8339</v>
      </c>
      <c r="Q2559">
        <f t="shared" si="344"/>
        <v>3</v>
      </c>
      <c r="R2559">
        <f t="shared" si="345"/>
        <v>64</v>
      </c>
      <c r="S2559" s="15">
        <f t="shared" si="346"/>
        <v>41156.958993055552</v>
      </c>
      <c r="T2559" s="15">
        <f t="shared" si="347"/>
        <v>41201.958993055552</v>
      </c>
      <c r="U2559">
        <f t="shared" si="352"/>
        <v>2012</v>
      </c>
    </row>
    <row r="2560" spans="1:22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 t="s">
        <v>8327</v>
      </c>
      <c r="P2560" t="s">
        <v>8350</v>
      </c>
      <c r="Q2560">
        <f t="shared" si="344"/>
        <v>18</v>
      </c>
      <c r="R2560">
        <f t="shared" si="345"/>
        <v>58.18</v>
      </c>
      <c r="S2560" s="15">
        <f t="shared" si="346"/>
        <v>42025.637939814813</v>
      </c>
      <c r="T2560" s="15">
        <f t="shared" si="347"/>
        <v>42063.631944444445</v>
      </c>
      <c r="U2560">
        <f t="shared" si="352"/>
        <v>2015</v>
      </c>
    </row>
    <row r="2561" spans="1:22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 t="s">
        <v>8327</v>
      </c>
      <c r="P2561" t="s">
        <v>8328</v>
      </c>
      <c r="Q2561">
        <f t="shared" si="344"/>
        <v>128</v>
      </c>
      <c r="R2561">
        <f t="shared" si="345"/>
        <v>37.65</v>
      </c>
      <c r="S2561" s="15">
        <f t="shared" si="346"/>
        <v>40893.992962962962</v>
      </c>
      <c r="T2561" s="15">
        <f t="shared" si="347"/>
        <v>40933.992962962962</v>
      </c>
      <c r="U2561">
        <f t="shared" si="352"/>
        <v>2011</v>
      </c>
    </row>
    <row r="2562" spans="1:22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 t="s">
        <v>8323</v>
      </c>
      <c r="P2562" t="s">
        <v>8326</v>
      </c>
      <c r="Q2562">
        <f t="shared" si="344"/>
        <v>128</v>
      </c>
      <c r="R2562">
        <f t="shared" si="345"/>
        <v>29.05</v>
      </c>
      <c r="S2562" s="15">
        <f t="shared" si="346"/>
        <v>42789.462430555555</v>
      </c>
      <c r="T2562" s="15">
        <f t="shared" si="347"/>
        <v>42825.957638888889</v>
      </c>
      <c r="U2562">
        <f t="shared" si="352"/>
        <v>2017</v>
      </c>
      <c r="V2562">
        <f>_xlfn.DAYS(T2562,S2562)</f>
        <v>36</v>
      </c>
    </row>
    <row r="2563" spans="1:22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 t="s">
        <v>8308</v>
      </c>
      <c r="P2563" t="s">
        <v>8318</v>
      </c>
      <c r="Q2563">
        <f t="shared" ref="Q2563:Q2626" si="357">ROUND(E2563/D2563*100,0)</f>
        <v>1</v>
      </c>
      <c r="R2563">
        <f t="shared" ref="R2563:R2626" si="358">IFERROR(ROUND(E2563/L2563,2),0)</f>
        <v>24.5</v>
      </c>
      <c r="S2563" s="15">
        <f t="shared" ref="S2563:S2626" si="359">(((J2563/60)/60)/24)+DATE(1970,1,1)</f>
        <v>41890.511319444442</v>
      </c>
      <c r="T2563" s="15">
        <f t="shared" ref="T2563:T2626" si="360">(((I2563/60)/60)/24)+DATE(1970,1,1)</f>
        <v>41920.511319444442</v>
      </c>
      <c r="U2563">
        <f t="shared" si="352"/>
        <v>2014</v>
      </c>
    </row>
    <row r="2564" spans="1:22" ht="48" hidden="1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 t="s">
        <v>8308</v>
      </c>
      <c r="P2564" t="s">
        <v>8310</v>
      </c>
      <c r="Q2564">
        <f t="shared" si="357"/>
        <v>1</v>
      </c>
      <c r="R2564">
        <f t="shared" si="358"/>
        <v>90.86</v>
      </c>
      <c r="S2564" s="15">
        <f t="shared" si="359"/>
        <v>41913.521064814813</v>
      </c>
      <c r="T2564" s="15">
        <f t="shared" si="360"/>
        <v>41943.521064814813</v>
      </c>
      <c r="U2564">
        <f t="shared" si="352"/>
        <v>2014</v>
      </c>
    </row>
    <row r="2565" spans="1:22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 t="s">
        <v>8323</v>
      </c>
      <c r="P2565" t="s">
        <v>8324</v>
      </c>
      <c r="Q2565">
        <f t="shared" si="357"/>
        <v>106</v>
      </c>
      <c r="R2565">
        <f t="shared" si="358"/>
        <v>70.67</v>
      </c>
      <c r="S2565" s="15">
        <f t="shared" si="359"/>
        <v>42465.16851851852</v>
      </c>
      <c r="T2565" s="15">
        <f t="shared" si="360"/>
        <v>42495.16851851852</v>
      </c>
      <c r="U2565">
        <f t="shared" si="352"/>
        <v>2016</v>
      </c>
    </row>
    <row r="2566" spans="1:22" ht="48" hidden="1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 t="s">
        <v>8321</v>
      </c>
      <c r="P2566" t="s">
        <v>8343</v>
      </c>
      <c r="Q2566">
        <f t="shared" si="357"/>
        <v>127</v>
      </c>
      <c r="R2566">
        <f t="shared" si="358"/>
        <v>37.409999999999997</v>
      </c>
      <c r="S2566" s="15">
        <f t="shared" si="359"/>
        <v>40730.896354166667</v>
      </c>
      <c r="T2566" s="15">
        <f t="shared" si="360"/>
        <v>40790.896354166667</v>
      </c>
      <c r="U2566">
        <f t="shared" si="352"/>
        <v>2011</v>
      </c>
    </row>
    <row r="2567" spans="1:22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 t="s">
        <v>8327</v>
      </c>
      <c r="P2567" t="s">
        <v>8330</v>
      </c>
      <c r="Q2567">
        <f t="shared" si="357"/>
        <v>25</v>
      </c>
      <c r="R2567">
        <f t="shared" si="358"/>
        <v>57.73</v>
      </c>
      <c r="S2567" s="15">
        <f t="shared" si="359"/>
        <v>42801.43104166667</v>
      </c>
      <c r="T2567" s="15">
        <f t="shared" si="360"/>
        <v>42831.389374999999</v>
      </c>
      <c r="U2567">
        <f t="shared" si="352"/>
        <v>2017</v>
      </c>
    </row>
    <row r="2568" spans="1:22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 t="s">
        <v>8323</v>
      </c>
      <c r="P2568" t="s">
        <v>8326</v>
      </c>
      <c r="Q2568">
        <f t="shared" si="357"/>
        <v>127</v>
      </c>
      <c r="R2568">
        <f t="shared" si="358"/>
        <v>22.61</v>
      </c>
      <c r="S2568" s="15">
        <f t="shared" si="359"/>
        <v>42503.539976851855</v>
      </c>
      <c r="T2568" s="15">
        <f t="shared" si="360"/>
        <v>42548.791666666672</v>
      </c>
      <c r="U2568">
        <f t="shared" si="352"/>
        <v>2016</v>
      </c>
      <c r="V2568">
        <f>_xlfn.DAYS(T2568,S2568)</f>
        <v>45</v>
      </c>
    </row>
    <row r="2569" spans="1:22" ht="48" hidden="1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 t="s">
        <v>8327</v>
      </c>
      <c r="P2569" t="s">
        <v>8331</v>
      </c>
      <c r="Q2569">
        <f t="shared" si="357"/>
        <v>181</v>
      </c>
      <c r="R2569">
        <f t="shared" si="358"/>
        <v>33.32</v>
      </c>
      <c r="S2569" s="15">
        <f t="shared" si="359"/>
        <v>42198.750254629631</v>
      </c>
      <c r="T2569" s="15">
        <f t="shared" si="360"/>
        <v>42238.750254629631</v>
      </c>
      <c r="U2569">
        <f t="shared" si="352"/>
        <v>2015</v>
      </c>
    </row>
    <row r="2570" spans="1:22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 t="s">
        <v>8321</v>
      </c>
      <c r="P2570" t="s">
        <v>8343</v>
      </c>
      <c r="Q2570">
        <f t="shared" si="357"/>
        <v>140</v>
      </c>
      <c r="R2570">
        <f t="shared" si="358"/>
        <v>28.73</v>
      </c>
      <c r="S2570" s="15">
        <f t="shared" si="359"/>
        <v>40918.738935185182</v>
      </c>
      <c r="T2570" s="15">
        <f t="shared" si="360"/>
        <v>40943.738935185182</v>
      </c>
      <c r="U2570">
        <f t="shared" si="352"/>
        <v>2012</v>
      </c>
    </row>
    <row r="2571" spans="1:22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 t="s">
        <v>8323</v>
      </c>
      <c r="P2571" t="s">
        <v>8326</v>
      </c>
      <c r="Q2571">
        <f t="shared" si="357"/>
        <v>126</v>
      </c>
      <c r="R2571">
        <f t="shared" si="358"/>
        <v>17.53</v>
      </c>
      <c r="S2571" s="15">
        <f t="shared" si="359"/>
        <v>42480.479861111111</v>
      </c>
      <c r="T2571" s="15">
        <f t="shared" si="360"/>
        <v>42510.479861111111</v>
      </c>
      <c r="U2571">
        <f t="shared" si="352"/>
        <v>2016</v>
      </c>
      <c r="V2571">
        <f t="shared" ref="V2571:V2572" si="361">_xlfn.DAYS(T2571,S2571)</f>
        <v>30</v>
      </c>
    </row>
    <row r="2572" spans="1:22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 t="s">
        <v>8323</v>
      </c>
      <c r="P2572" t="s">
        <v>8326</v>
      </c>
      <c r="Q2572">
        <f t="shared" si="357"/>
        <v>126</v>
      </c>
      <c r="R2572">
        <f t="shared" si="358"/>
        <v>78.88</v>
      </c>
      <c r="S2572" s="15">
        <f t="shared" si="359"/>
        <v>42289.761192129634</v>
      </c>
      <c r="T2572" s="15">
        <f t="shared" si="360"/>
        <v>42319.802858796291</v>
      </c>
      <c r="U2572">
        <f t="shared" si="352"/>
        <v>2015</v>
      </c>
      <c r="V2572">
        <f t="shared" si="361"/>
        <v>30</v>
      </c>
    </row>
    <row r="2573" spans="1:22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 t="s">
        <v>8321</v>
      </c>
      <c r="P2573" t="s">
        <v>8332</v>
      </c>
      <c r="Q2573">
        <f t="shared" si="357"/>
        <v>126</v>
      </c>
      <c r="R2573">
        <f t="shared" si="358"/>
        <v>31.5</v>
      </c>
      <c r="S2573" s="15">
        <f t="shared" si="359"/>
        <v>42447.103518518517</v>
      </c>
      <c r="T2573" s="15">
        <f t="shared" si="360"/>
        <v>42477.103518518517</v>
      </c>
      <c r="U2573">
        <f t="shared" si="352"/>
        <v>2016</v>
      </c>
    </row>
    <row r="2574" spans="1:22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 t="s">
        <v>8308</v>
      </c>
      <c r="P2574" t="s">
        <v>8309</v>
      </c>
      <c r="Q2574">
        <f t="shared" si="357"/>
        <v>127</v>
      </c>
      <c r="R2574">
        <f t="shared" si="358"/>
        <v>62.8</v>
      </c>
      <c r="S2574" s="15">
        <f t="shared" si="359"/>
        <v>42115.853888888887</v>
      </c>
      <c r="T2574" s="15">
        <f t="shared" si="360"/>
        <v>42148.853888888887</v>
      </c>
      <c r="U2574">
        <f t="shared" si="352"/>
        <v>2015</v>
      </c>
    </row>
    <row r="2575" spans="1:22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 t="s">
        <v>8313</v>
      </c>
      <c r="P2575" t="s">
        <v>8353</v>
      </c>
      <c r="Q2575">
        <f t="shared" si="357"/>
        <v>13</v>
      </c>
      <c r="R2575">
        <f t="shared" si="358"/>
        <v>25</v>
      </c>
      <c r="S2575" s="15">
        <f t="shared" si="359"/>
        <v>42345.951539351852</v>
      </c>
      <c r="T2575" s="15">
        <f t="shared" si="360"/>
        <v>42375.951539351852</v>
      </c>
      <c r="U2575">
        <f t="shared" si="352"/>
        <v>2015</v>
      </c>
    </row>
    <row r="2576" spans="1:22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 t="s">
        <v>8323</v>
      </c>
      <c r="P2576" t="s">
        <v>8326</v>
      </c>
      <c r="Q2576">
        <f t="shared" si="357"/>
        <v>21</v>
      </c>
      <c r="R2576">
        <f t="shared" si="358"/>
        <v>52.08</v>
      </c>
      <c r="S2576" s="15">
        <f t="shared" si="359"/>
        <v>42701.908807870372</v>
      </c>
      <c r="T2576" s="15">
        <f t="shared" si="360"/>
        <v>42716.25</v>
      </c>
      <c r="U2576">
        <f t="shared" si="352"/>
        <v>2016</v>
      </c>
      <c r="V2576">
        <f t="shared" ref="V2576:V2577" si="362">_xlfn.DAYS(T2576,S2576)</f>
        <v>15</v>
      </c>
    </row>
    <row r="2577" spans="1:22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 t="s">
        <v>8323</v>
      </c>
      <c r="P2577" t="s">
        <v>8326</v>
      </c>
      <c r="Q2577">
        <f t="shared" si="357"/>
        <v>18</v>
      </c>
      <c r="R2577">
        <f t="shared" si="358"/>
        <v>36.590000000000003</v>
      </c>
      <c r="S2577" s="15">
        <f t="shared" si="359"/>
        <v>42606.056863425925</v>
      </c>
      <c r="T2577" s="15">
        <f t="shared" si="360"/>
        <v>42620.056863425925</v>
      </c>
      <c r="U2577">
        <f t="shared" si="352"/>
        <v>2016</v>
      </c>
      <c r="V2577">
        <f t="shared" si="362"/>
        <v>14</v>
      </c>
    </row>
    <row r="2578" spans="1:22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 t="s">
        <v>8308</v>
      </c>
      <c r="P2578" t="s">
        <v>8310</v>
      </c>
      <c r="Q2578">
        <f t="shared" si="357"/>
        <v>3</v>
      </c>
      <c r="R2578">
        <f t="shared" si="358"/>
        <v>88.71</v>
      </c>
      <c r="S2578" s="15">
        <f t="shared" si="359"/>
        <v>42535.492280092592</v>
      </c>
      <c r="T2578" s="15">
        <f t="shared" si="360"/>
        <v>42565.492280092592</v>
      </c>
      <c r="U2578">
        <f t="shared" si="352"/>
        <v>2016</v>
      </c>
    </row>
    <row r="2579" spans="1:22" ht="48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 t="s">
        <v>8323</v>
      </c>
      <c r="P2579" t="s">
        <v>8326</v>
      </c>
      <c r="Q2579">
        <f t="shared" si="357"/>
        <v>11</v>
      </c>
      <c r="R2579">
        <f t="shared" si="358"/>
        <v>51.67</v>
      </c>
      <c r="S2579" s="15">
        <f t="shared" si="359"/>
        <v>41983.752847222218</v>
      </c>
      <c r="T2579" s="15">
        <f t="shared" si="360"/>
        <v>42014.140972222223</v>
      </c>
      <c r="U2579">
        <f t="shared" si="352"/>
        <v>2014</v>
      </c>
      <c r="V2579">
        <f t="shared" ref="V2579:V2580" si="363">_xlfn.DAYS(T2579,S2579)</f>
        <v>31</v>
      </c>
    </row>
    <row r="2580" spans="1:22" ht="48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 t="s">
        <v>8323</v>
      </c>
      <c r="P2580" t="s">
        <v>8326</v>
      </c>
      <c r="Q2580">
        <f t="shared" si="357"/>
        <v>48</v>
      </c>
      <c r="R2580">
        <f t="shared" si="358"/>
        <v>62</v>
      </c>
      <c r="S2580" s="15">
        <f t="shared" si="359"/>
        <v>41830.858344907407</v>
      </c>
      <c r="T2580" s="15">
        <f t="shared" si="360"/>
        <v>41852.291666666664</v>
      </c>
      <c r="U2580">
        <f t="shared" si="352"/>
        <v>2014</v>
      </c>
      <c r="V2580">
        <f t="shared" si="363"/>
        <v>22</v>
      </c>
    </row>
    <row r="2581" spans="1:22" ht="16" hidden="1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 t="s">
        <v>8327</v>
      </c>
      <c r="P2581" t="s">
        <v>8328</v>
      </c>
      <c r="Q2581">
        <f t="shared" si="357"/>
        <v>103</v>
      </c>
      <c r="R2581">
        <f t="shared" si="358"/>
        <v>56.36</v>
      </c>
      <c r="S2581" s="15">
        <f t="shared" si="359"/>
        <v>40960.861562500002</v>
      </c>
      <c r="T2581" s="15">
        <f t="shared" si="360"/>
        <v>40976.207638888889</v>
      </c>
      <c r="U2581">
        <f t="shared" ref="U2581:U2608" si="364">YEAR(S2581)</f>
        <v>2012</v>
      </c>
    </row>
    <row r="2582" spans="1:22" ht="16" hidden="1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 t="s">
        <v>8327</v>
      </c>
      <c r="P2582" t="s">
        <v>8331</v>
      </c>
      <c r="Q2582">
        <f t="shared" si="357"/>
        <v>124</v>
      </c>
      <c r="R2582">
        <f t="shared" si="358"/>
        <v>38.75</v>
      </c>
      <c r="S2582" s="15">
        <f t="shared" si="359"/>
        <v>41072.739953703705</v>
      </c>
      <c r="T2582" s="15">
        <f t="shared" si="360"/>
        <v>41102.739953703705</v>
      </c>
      <c r="U2582">
        <f t="shared" si="364"/>
        <v>2012</v>
      </c>
    </row>
    <row r="2583" spans="1:22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 t="s">
        <v>8323</v>
      </c>
      <c r="P2583" t="s">
        <v>8326</v>
      </c>
      <c r="Q2583">
        <f t="shared" si="357"/>
        <v>124</v>
      </c>
      <c r="R2583">
        <f t="shared" si="358"/>
        <v>29.43</v>
      </c>
      <c r="S2583" s="15">
        <f t="shared" si="359"/>
        <v>42544.814328703709</v>
      </c>
      <c r="T2583" s="15">
        <f t="shared" si="360"/>
        <v>42582.873611111107</v>
      </c>
      <c r="U2583">
        <f t="shared" si="364"/>
        <v>2016</v>
      </c>
      <c r="V2583">
        <f>_xlfn.DAYS(T2583,S2583)</f>
        <v>38</v>
      </c>
    </row>
    <row r="2584" spans="1:22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 t="s">
        <v>8308</v>
      </c>
      <c r="P2584" t="s">
        <v>8309</v>
      </c>
      <c r="Q2584">
        <f t="shared" si="357"/>
        <v>103</v>
      </c>
      <c r="R2584">
        <f t="shared" si="358"/>
        <v>205</v>
      </c>
      <c r="S2584" s="15">
        <f t="shared" si="359"/>
        <v>42466.826180555552</v>
      </c>
      <c r="T2584" s="15">
        <f t="shared" si="360"/>
        <v>42496.826180555552</v>
      </c>
      <c r="U2584">
        <f t="shared" si="364"/>
        <v>2016</v>
      </c>
    </row>
    <row r="2585" spans="1:22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 t="s">
        <v>8323</v>
      </c>
      <c r="P2585" t="s">
        <v>8326</v>
      </c>
      <c r="Q2585">
        <f t="shared" si="357"/>
        <v>61</v>
      </c>
      <c r="R2585">
        <f t="shared" si="358"/>
        <v>203.67</v>
      </c>
      <c r="S2585" s="15">
        <f t="shared" si="359"/>
        <v>42415.398032407407</v>
      </c>
      <c r="T2585" s="15">
        <f t="shared" si="360"/>
        <v>42445.356365740736</v>
      </c>
      <c r="U2585">
        <f t="shared" si="364"/>
        <v>2016</v>
      </c>
      <c r="V2585">
        <f>_xlfn.DAYS(T2585,S2585)</f>
        <v>30</v>
      </c>
    </row>
    <row r="2586" spans="1:22" ht="48" hidden="1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 t="s">
        <v>8323</v>
      </c>
      <c r="P2586" t="s">
        <v>8324</v>
      </c>
      <c r="Q2586">
        <f t="shared" si="357"/>
        <v>2</v>
      </c>
      <c r="R2586">
        <f t="shared" si="358"/>
        <v>67.78</v>
      </c>
      <c r="S2586" s="15">
        <f t="shared" si="359"/>
        <v>42246.883784722217</v>
      </c>
      <c r="T2586" s="15">
        <f t="shared" si="360"/>
        <v>42276.883784722217</v>
      </c>
      <c r="U2586">
        <f t="shared" si="364"/>
        <v>2015</v>
      </c>
    </row>
    <row r="2587" spans="1:22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 t="s">
        <v>8327</v>
      </c>
      <c r="P2587" t="s">
        <v>8328</v>
      </c>
      <c r="Q2587">
        <f t="shared" si="357"/>
        <v>102</v>
      </c>
      <c r="R2587">
        <f t="shared" si="358"/>
        <v>43.57</v>
      </c>
      <c r="S2587" s="15">
        <f t="shared" si="359"/>
        <v>41192.758506944447</v>
      </c>
      <c r="T2587" s="15">
        <f t="shared" si="360"/>
        <v>41208.165972222225</v>
      </c>
      <c r="U2587">
        <f t="shared" si="364"/>
        <v>2012</v>
      </c>
    </row>
    <row r="2588" spans="1:22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 t="s">
        <v>8323</v>
      </c>
      <c r="P2588" t="s">
        <v>8326</v>
      </c>
      <c r="Q2588">
        <f t="shared" si="357"/>
        <v>122</v>
      </c>
      <c r="R2588">
        <f t="shared" si="358"/>
        <v>27.73</v>
      </c>
      <c r="S2588" s="15">
        <f t="shared" si="359"/>
        <v>42278.453668981485</v>
      </c>
      <c r="T2588" s="15">
        <f t="shared" si="360"/>
        <v>42296.458333333328</v>
      </c>
      <c r="U2588">
        <f t="shared" si="364"/>
        <v>2015</v>
      </c>
      <c r="V2588">
        <f t="shared" ref="V2588:V2589" si="365">_xlfn.DAYS(T2588,S2588)</f>
        <v>18</v>
      </c>
    </row>
    <row r="2589" spans="1:22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 t="s">
        <v>8323</v>
      </c>
      <c r="P2589" t="s">
        <v>8326</v>
      </c>
      <c r="Q2589">
        <f t="shared" si="357"/>
        <v>122</v>
      </c>
      <c r="R2589">
        <f t="shared" si="358"/>
        <v>203.33</v>
      </c>
      <c r="S2589" s="15">
        <f t="shared" si="359"/>
        <v>42152.503495370373</v>
      </c>
      <c r="T2589" s="15">
        <f t="shared" si="360"/>
        <v>42172.503495370373</v>
      </c>
      <c r="U2589">
        <f t="shared" si="364"/>
        <v>2015</v>
      </c>
      <c r="V2589">
        <f t="shared" si="365"/>
        <v>20</v>
      </c>
    </row>
    <row r="2590" spans="1:22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 t="s">
        <v>8316</v>
      </c>
      <c r="P2590" t="s">
        <v>8334</v>
      </c>
      <c r="Q2590">
        <f t="shared" si="357"/>
        <v>2</v>
      </c>
      <c r="R2590">
        <f t="shared" si="358"/>
        <v>25.29</v>
      </c>
      <c r="S2590" s="15">
        <f t="shared" si="359"/>
        <v>41499.546759259261</v>
      </c>
      <c r="T2590" s="15">
        <f t="shared" si="360"/>
        <v>41531.546759259261</v>
      </c>
      <c r="U2590">
        <f t="shared" si="364"/>
        <v>2013</v>
      </c>
    </row>
    <row r="2591" spans="1:22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 t="s">
        <v>8327</v>
      </c>
      <c r="P2591" t="s">
        <v>8328</v>
      </c>
      <c r="Q2591">
        <f t="shared" si="357"/>
        <v>121</v>
      </c>
      <c r="R2591">
        <f t="shared" si="358"/>
        <v>37.94</v>
      </c>
      <c r="S2591" s="15">
        <f t="shared" si="359"/>
        <v>41023.227731481478</v>
      </c>
      <c r="T2591" s="15">
        <f t="shared" si="360"/>
        <v>41083.227731481478</v>
      </c>
      <c r="U2591">
        <f t="shared" si="364"/>
        <v>2012</v>
      </c>
    </row>
    <row r="2592" spans="1:22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 t="s">
        <v>8323</v>
      </c>
      <c r="P2592" t="s">
        <v>8326</v>
      </c>
      <c r="Q2592">
        <f t="shared" si="357"/>
        <v>121</v>
      </c>
      <c r="R2592">
        <f t="shared" si="358"/>
        <v>33.67</v>
      </c>
      <c r="S2592" s="15">
        <f t="shared" si="359"/>
        <v>41882.585648148146</v>
      </c>
      <c r="T2592" s="15">
        <f t="shared" si="360"/>
        <v>41912.666666666664</v>
      </c>
      <c r="U2592">
        <f t="shared" si="364"/>
        <v>2014</v>
      </c>
      <c r="V2592">
        <f>_xlfn.DAYS(T2592,S2592)</f>
        <v>30</v>
      </c>
    </row>
    <row r="2593" spans="1:22" ht="48" hidden="1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 t="s">
        <v>8323</v>
      </c>
      <c r="P2593" t="s">
        <v>8324</v>
      </c>
      <c r="Q2593">
        <f t="shared" si="357"/>
        <v>0</v>
      </c>
      <c r="R2593">
        <f t="shared" si="358"/>
        <v>201.67</v>
      </c>
      <c r="S2593" s="15">
        <f t="shared" si="359"/>
        <v>42255.791909722218</v>
      </c>
      <c r="T2593" s="15">
        <f t="shared" si="360"/>
        <v>42285.791909722218</v>
      </c>
      <c r="U2593">
        <f t="shared" si="364"/>
        <v>2015</v>
      </c>
    </row>
    <row r="2594" spans="1:22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 t="s">
        <v>8323</v>
      </c>
      <c r="P2594" t="s">
        <v>8326</v>
      </c>
      <c r="Q2594">
        <f t="shared" si="357"/>
        <v>242</v>
      </c>
      <c r="R2594">
        <f t="shared" si="358"/>
        <v>24.2</v>
      </c>
      <c r="S2594" s="15">
        <f t="shared" si="359"/>
        <v>42107.621018518519</v>
      </c>
      <c r="T2594" s="15">
        <f t="shared" si="360"/>
        <v>42167.621018518519</v>
      </c>
      <c r="U2594">
        <f t="shared" si="364"/>
        <v>2015</v>
      </c>
      <c r="V2594">
        <f t="shared" ref="V2594:V2595" si="366">_xlfn.DAYS(T2594,S2594)</f>
        <v>60</v>
      </c>
    </row>
    <row r="2595" spans="1:22" ht="48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 t="s">
        <v>8323</v>
      </c>
      <c r="P2595" t="s">
        <v>8326</v>
      </c>
      <c r="Q2595">
        <f t="shared" si="357"/>
        <v>242</v>
      </c>
      <c r="R2595">
        <f t="shared" si="358"/>
        <v>43.21</v>
      </c>
      <c r="S2595" s="15">
        <f t="shared" si="359"/>
        <v>42559.776724537034</v>
      </c>
      <c r="T2595" s="15">
        <f t="shared" si="360"/>
        <v>42589.776724537034</v>
      </c>
      <c r="U2595">
        <f t="shared" si="364"/>
        <v>2016</v>
      </c>
      <c r="V2595">
        <f t="shared" si="366"/>
        <v>30</v>
      </c>
    </row>
    <row r="2596" spans="1:22" ht="48" hidden="1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 t="s">
        <v>8316</v>
      </c>
      <c r="P2596" t="s">
        <v>8334</v>
      </c>
      <c r="Q2596">
        <f t="shared" si="357"/>
        <v>6</v>
      </c>
      <c r="R2596">
        <f t="shared" si="358"/>
        <v>50.08</v>
      </c>
      <c r="S2596" s="15">
        <f t="shared" si="359"/>
        <v>42340.701504629629</v>
      </c>
      <c r="T2596" s="15">
        <f t="shared" si="360"/>
        <v>42368.701504629629</v>
      </c>
      <c r="U2596">
        <f t="shared" si="364"/>
        <v>2015</v>
      </c>
    </row>
    <row r="2597" spans="1:22" ht="48" hidden="1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 t="s">
        <v>8321</v>
      </c>
      <c r="P2597" t="s">
        <v>8322</v>
      </c>
      <c r="Q2597">
        <f t="shared" si="357"/>
        <v>100</v>
      </c>
      <c r="R2597">
        <f t="shared" si="358"/>
        <v>46.23</v>
      </c>
      <c r="S2597" s="15">
        <f t="shared" si="359"/>
        <v>42211.951284722221</v>
      </c>
      <c r="T2597" s="15">
        <f t="shared" si="360"/>
        <v>42226.951284722221</v>
      </c>
      <c r="U2597">
        <f t="shared" si="364"/>
        <v>2015</v>
      </c>
    </row>
    <row r="2598" spans="1:22" ht="48" hidden="1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 t="s">
        <v>8311</v>
      </c>
      <c r="P2598" t="s">
        <v>8348</v>
      </c>
      <c r="Q2598">
        <f t="shared" si="357"/>
        <v>3</v>
      </c>
      <c r="R2598">
        <f t="shared" si="358"/>
        <v>75</v>
      </c>
      <c r="S2598" s="15">
        <f t="shared" si="359"/>
        <v>42457.871516203704</v>
      </c>
      <c r="T2598" s="15">
        <f t="shared" si="360"/>
        <v>42487.579861111109</v>
      </c>
      <c r="U2598">
        <f t="shared" si="364"/>
        <v>2016</v>
      </c>
    </row>
    <row r="2599" spans="1:22" ht="48" hidden="1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 t="s">
        <v>8321</v>
      </c>
      <c r="P2599" t="s">
        <v>8332</v>
      </c>
      <c r="Q2599">
        <f t="shared" si="357"/>
        <v>100</v>
      </c>
      <c r="R2599">
        <f t="shared" si="358"/>
        <v>27.27</v>
      </c>
      <c r="S2599" s="15">
        <f t="shared" si="359"/>
        <v>41995.752986111111</v>
      </c>
      <c r="T2599" s="15">
        <f t="shared" si="360"/>
        <v>42034.708333333328</v>
      </c>
      <c r="U2599">
        <f t="shared" si="364"/>
        <v>2014</v>
      </c>
    </row>
    <row r="2600" spans="1:22" ht="32" hidden="1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 t="s">
        <v>8321</v>
      </c>
      <c r="P2600" t="s">
        <v>8343</v>
      </c>
      <c r="Q2600">
        <f t="shared" si="357"/>
        <v>120</v>
      </c>
      <c r="R2600">
        <f t="shared" si="358"/>
        <v>60</v>
      </c>
      <c r="S2600" s="15">
        <f t="shared" si="359"/>
        <v>40612.695208333331</v>
      </c>
      <c r="T2600" s="15">
        <f t="shared" si="360"/>
        <v>40636.041666666664</v>
      </c>
      <c r="U2600">
        <f t="shared" si="364"/>
        <v>2011</v>
      </c>
    </row>
    <row r="2601" spans="1:22" ht="48" hidden="1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 t="s">
        <v>8321</v>
      </c>
      <c r="P2601" t="s">
        <v>8322</v>
      </c>
      <c r="Q2601">
        <f t="shared" si="357"/>
        <v>120</v>
      </c>
      <c r="R2601">
        <f t="shared" si="358"/>
        <v>42.86</v>
      </c>
      <c r="S2601" s="15">
        <f t="shared" si="359"/>
        <v>41657.985081018516</v>
      </c>
      <c r="T2601" s="15">
        <f t="shared" si="360"/>
        <v>41699.720833333333</v>
      </c>
      <c r="U2601">
        <f t="shared" si="364"/>
        <v>2014</v>
      </c>
    </row>
    <row r="2602" spans="1:22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 t="s">
        <v>8316</v>
      </c>
      <c r="P2602" t="s">
        <v>8317</v>
      </c>
      <c r="Q2602">
        <f t="shared" si="357"/>
        <v>299</v>
      </c>
      <c r="R2602">
        <f t="shared" si="358"/>
        <v>35.119999999999997</v>
      </c>
      <c r="S2602" s="15">
        <f t="shared" si="359"/>
        <v>42689.853090277778</v>
      </c>
      <c r="T2602" s="15">
        <f t="shared" si="360"/>
        <v>42696.853090277778</v>
      </c>
      <c r="U2602">
        <f t="shared" si="364"/>
        <v>2016</v>
      </c>
    </row>
    <row r="2603" spans="1:22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 t="s">
        <v>8311</v>
      </c>
      <c r="P2603" t="s">
        <v>8333</v>
      </c>
      <c r="Q2603">
        <f t="shared" si="357"/>
        <v>238</v>
      </c>
      <c r="R2603">
        <f t="shared" si="358"/>
        <v>33.06</v>
      </c>
      <c r="S2603" s="15">
        <f t="shared" si="359"/>
        <v>41235.054560185185</v>
      </c>
      <c r="T2603" s="15">
        <f t="shared" si="360"/>
        <v>41249.054560185185</v>
      </c>
      <c r="U2603">
        <f t="shared" si="364"/>
        <v>2012</v>
      </c>
    </row>
    <row r="2604" spans="1:22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 t="s">
        <v>8323</v>
      </c>
      <c r="P2604" t="s">
        <v>8326</v>
      </c>
      <c r="Q2604">
        <f t="shared" si="357"/>
        <v>169</v>
      </c>
      <c r="R2604">
        <f t="shared" si="358"/>
        <v>45.62</v>
      </c>
      <c r="S2604" s="15">
        <f t="shared" si="359"/>
        <v>41881.361342592594</v>
      </c>
      <c r="T2604" s="15">
        <f t="shared" si="360"/>
        <v>41911.361342592594</v>
      </c>
      <c r="U2604">
        <f t="shared" si="364"/>
        <v>2014</v>
      </c>
      <c r="V2604">
        <f t="shared" ref="V2604:V2605" si="367">_xlfn.DAYS(T2604,S2604)</f>
        <v>30</v>
      </c>
    </row>
    <row r="2605" spans="1:22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 t="s">
        <v>8323</v>
      </c>
      <c r="P2605" t="s">
        <v>8326</v>
      </c>
      <c r="Q2605">
        <f t="shared" si="357"/>
        <v>108</v>
      </c>
      <c r="R2605">
        <f t="shared" si="358"/>
        <v>28.19</v>
      </c>
      <c r="S2605" s="15">
        <f t="shared" si="359"/>
        <v>41858.355393518519</v>
      </c>
      <c r="T2605" s="15">
        <f t="shared" si="360"/>
        <v>41882.547222222223</v>
      </c>
      <c r="U2605">
        <f t="shared" si="364"/>
        <v>2014</v>
      </c>
      <c r="V2605">
        <f t="shared" si="367"/>
        <v>24</v>
      </c>
    </row>
    <row r="2606" spans="1:22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 t="s">
        <v>8313</v>
      </c>
      <c r="P2606" t="s">
        <v>8314</v>
      </c>
      <c r="Q2606">
        <f t="shared" si="357"/>
        <v>3</v>
      </c>
      <c r="R2606">
        <f t="shared" si="358"/>
        <v>73.88</v>
      </c>
      <c r="S2606" s="15">
        <f t="shared" si="359"/>
        <v>41877.638298611113</v>
      </c>
      <c r="T2606" s="15">
        <f t="shared" si="360"/>
        <v>41912.638298611113</v>
      </c>
      <c r="U2606">
        <f t="shared" si="364"/>
        <v>2014</v>
      </c>
    </row>
    <row r="2607" spans="1:22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 t="s">
        <v>8308</v>
      </c>
      <c r="P2607" t="s">
        <v>8342</v>
      </c>
      <c r="Q2607">
        <f t="shared" si="357"/>
        <v>4</v>
      </c>
      <c r="R2607">
        <f t="shared" si="358"/>
        <v>45.39</v>
      </c>
      <c r="S2607" s="15">
        <f t="shared" si="359"/>
        <v>41835.639155092591</v>
      </c>
      <c r="T2607" s="15">
        <f t="shared" si="360"/>
        <v>41865.639155092591</v>
      </c>
      <c r="U2607">
        <f t="shared" si="364"/>
        <v>2014</v>
      </c>
    </row>
    <row r="2608" spans="1:22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 t="s">
        <v>8308</v>
      </c>
      <c r="P2608" t="s">
        <v>8310</v>
      </c>
      <c r="Q2608">
        <f t="shared" si="357"/>
        <v>0</v>
      </c>
      <c r="R2608">
        <f t="shared" si="358"/>
        <v>84.29</v>
      </c>
      <c r="S2608" s="15">
        <f t="shared" si="359"/>
        <v>42737.663877314815</v>
      </c>
      <c r="T2608" s="15">
        <f t="shared" si="360"/>
        <v>42767.663877314815</v>
      </c>
      <c r="U2608">
        <f t="shared" si="364"/>
        <v>2017</v>
      </c>
    </row>
    <row r="2609" spans="1:22" ht="48" hidden="1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 t="s">
        <v>8323</v>
      </c>
      <c r="P2609" t="s">
        <v>8335</v>
      </c>
      <c r="Q2609">
        <f t="shared" si="357"/>
        <v>12</v>
      </c>
      <c r="R2609">
        <f t="shared" si="358"/>
        <v>24.46</v>
      </c>
      <c r="S2609" s="15">
        <f t="shared" si="359"/>
        <v>42010.968240740738</v>
      </c>
      <c r="T2609" s="15">
        <f t="shared" si="360"/>
        <v>42055.968240740738</v>
      </c>
      <c r="U2609">
        <f>YEAR(S2609)</f>
        <v>2015</v>
      </c>
    </row>
    <row r="2610" spans="1:22" ht="32" hidden="1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 t="s">
        <v>8323</v>
      </c>
      <c r="P2610" t="s">
        <v>8324</v>
      </c>
      <c r="Q2610">
        <f t="shared" si="357"/>
        <v>20</v>
      </c>
      <c r="R2610">
        <f t="shared" si="358"/>
        <v>25.52</v>
      </c>
      <c r="S2610" s="15">
        <f t="shared" si="359"/>
        <v>42630.922893518517</v>
      </c>
      <c r="T2610" s="15">
        <f t="shared" si="360"/>
        <v>42665.922893518517</v>
      </c>
      <c r="U2610">
        <f t="shared" ref="U2610:U2621" si="368">YEAR(S2610)</f>
        <v>2016</v>
      </c>
    </row>
    <row r="2611" spans="1:22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 t="s">
        <v>8327</v>
      </c>
      <c r="P2611" t="s">
        <v>8331</v>
      </c>
      <c r="Q2611">
        <f t="shared" si="357"/>
        <v>167</v>
      </c>
      <c r="R2611">
        <f t="shared" si="358"/>
        <v>17.239999999999998</v>
      </c>
      <c r="S2611" s="15">
        <f t="shared" si="359"/>
        <v>42498.341122685189</v>
      </c>
      <c r="T2611" s="15">
        <f t="shared" si="360"/>
        <v>42533.229166666672</v>
      </c>
      <c r="U2611">
        <f t="shared" si="368"/>
        <v>2016</v>
      </c>
    </row>
    <row r="2612" spans="1:22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 t="s">
        <v>8316</v>
      </c>
      <c r="P2612" t="s">
        <v>8344</v>
      </c>
      <c r="Q2612">
        <f t="shared" si="357"/>
        <v>2</v>
      </c>
      <c r="R2612">
        <f t="shared" si="358"/>
        <v>25.43</v>
      </c>
      <c r="S2612" s="15">
        <f t="shared" si="359"/>
        <v>41926.854166666664</v>
      </c>
      <c r="T2612" s="15">
        <f t="shared" si="360"/>
        <v>41957.895833333328</v>
      </c>
      <c r="U2612">
        <f t="shared" si="368"/>
        <v>2014</v>
      </c>
    </row>
    <row r="2613" spans="1:22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 t="s">
        <v>8319</v>
      </c>
      <c r="P2613" t="s">
        <v>8345</v>
      </c>
      <c r="Q2613">
        <f t="shared" si="357"/>
        <v>3</v>
      </c>
      <c r="R2613">
        <f t="shared" si="358"/>
        <v>65</v>
      </c>
      <c r="S2613" s="15">
        <f t="shared" si="359"/>
        <v>42170.728460648148</v>
      </c>
      <c r="T2613" s="15">
        <f t="shared" si="360"/>
        <v>42200.728460648148</v>
      </c>
      <c r="U2613">
        <f t="shared" si="368"/>
        <v>2015</v>
      </c>
    </row>
    <row r="2614" spans="1:22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 t="s">
        <v>8323</v>
      </c>
      <c r="P2614" t="s">
        <v>8326</v>
      </c>
      <c r="Q2614">
        <f t="shared" si="357"/>
        <v>105</v>
      </c>
      <c r="R2614">
        <f t="shared" si="358"/>
        <v>29</v>
      </c>
      <c r="S2614" s="15">
        <f t="shared" si="359"/>
        <v>42338.963912037041</v>
      </c>
      <c r="T2614" s="15">
        <f t="shared" si="360"/>
        <v>42353</v>
      </c>
      <c r="U2614">
        <f t="shared" si="368"/>
        <v>2015</v>
      </c>
      <c r="V2614">
        <f t="shared" ref="V2614:V2615" si="369">_xlfn.DAYS(T2614,S2614)</f>
        <v>15</v>
      </c>
    </row>
    <row r="2615" spans="1:22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 t="s">
        <v>8323</v>
      </c>
      <c r="P2615" t="s">
        <v>8326</v>
      </c>
      <c r="Q2615">
        <f t="shared" si="357"/>
        <v>29</v>
      </c>
      <c r="R2615">
        <f t="shared" si="358"/>
        <v>44.31</v>
      </c>
      <c r="S2615" s="15">
        <f t="shared" si="359"/>
        <v>41779.045937499999</v>
      </c>
      <c r="T2615" s="15">
        <f t="shared" si="360"/>
        <v>41820.727777777778</v>
      </c>
      <c r="U2615">
        <f t="shared" si="368"/>
        <v>2014</v>
      </c>
      <c r="V2615">
        <f t="shared" si="369"/>
        <v>41</v>
      </c>
    </row>
    <row r="2616" spans="1:22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 t="s">
        <v>8321</v>
      </c>
      <c r="P2616" t="s">
        <v>8339</v>
      </c>
      <c r="Q2616">
        <f t="shared" si="357"/>
        <v>10</v>
      </c>
      <c r="R2616">
        <f t="shared" si="358"/>
        <v>71.25</v>
      </c>
      <c r="S2616" s="15">
        <f t="shared" si="359"/>
        <v>42238.726631944446</v>
      </c>
      <c r="T2616" s="15">
        <f t="shared" si="360"/>
        <v>42298.726631944446</v>
      </c>
      <c r="U2616">
        <f t="shared" si="368"/>
        <v>2015</v>
      </c>
    </row>
    <row r="2617" spans="1:22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 t="s">
        <v>8311</v>
      </c>
      <c r="P2617" t="s">
        <v>8356</v>
      </c>
      <c r="Q2617">
        <f t="shared" si="357"/>
        <v>14</v>
      </c>
      <c r="R2617">
        <f t="shared" si="358"/>
        <v>43.85</v>
      </c>
      <c r="S2617" s="15">
        <f t="shared" si="359"/>
        <v>41311.126481481479</v>
      </c>
      <c r="T2617" s="15">
        <f t="shared" si="360"/>
        <v>41341.126481481479</v>
      </c>
      <c r="U2617">
        <f t="shared" si="368"/>
        <v>2013</v>
      </c>
    </row>
    <row r="2618" spans="1:22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 t="s">
        <v>8323</v>
      </c>
      <c r="P2618" t="s">
        <v>8326</v>
      </c>
      <c r="Q2618">
        <f t="shared" si="357"/>
        <v>114</v>
      </c>
      <c r="R2618">
        <f t="shared" si="358"/>
        <v>40.71</v>
      </c>
      <c r="S2618" s="15">
        <f t="shared" si="359"/>
        <v>42232.702546296292</v>
      </c>
      <c r="T2618" s="15">
        <f t="shared" si="360"/>
        <v>42264.165972222225</v>
      </c>
      <c r="U2618">
        <f t="shared" si="368"/>
        <v>2015</v>
      </c>
      <c r="V2618">
        <f t="shared" ref="V2618:V2621" si="370">_xlfn.DAYS(T2618,S2618)</f>
        <v>32</v>
      </c>
    </row>
    <row r="2619" spans="1:22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 t="s">
        <v>8323</v>
      </c>
      <c r="P2619" t="s">
        <v>8326</v>
      </c>
      <c r="Q2619">
        <f t="shared" si="357"/>
        <v>114</v>
      </c>
      <c r="R2619">
        <f t="shared" si="358"/>
        <v>27.14</v>
      </c>
      <c r="S2619" s="15">
        <f t="shared" si="359"/>
        <v>41779.724224537036</v>
      </c>
      <c r="T2619" s="15">
        <f t="shared" si="360"/>
        <v>41805.666666666664</v>
      </c>
      <c r="U2619">
        <f t="shared" si="368"/>
        <v>2014</v>
      </c>
      <c r="V2619">
        <f t="shared" si="370"/>
        <v>26</v>
      </c>
    </row>
    <row r="2620" spans="1:22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 t="s">
        <v>8323</v>
      </c>
      <c r="P2620" t="s">
        <v>8326</v>
      </c>
      <c r="Q2620">
        <f t="shared" si="357"/>
        <v>228</v>
      </c>
      <c r="R2620">
        <f t="shared" si="358"/>
        <v>57</v>
      </c>
      <c r="S2620" s="15">
        <f t="shared" si="359"/>
        <v>42045.84238425926</v>
      </c>
      <c r="T2620" s="15">
        <f t="shared" si="360"/>
        <v>42075.800717592589</v>
      </c>
      <c r="U2620">
        <f t="shared" si="368"/>
        <v>2015</v>
      </c>
      <c r="V2620">
        <f t="shared" si="370"/>
        <v>30</v>
      </c>
    </row>
    <row r="2621" spans="1:22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 t="s">
        <v>8323</v>
      </c>
      <c r="P2621" t="s">
        <v>8326</v>
      </c>
      <c r="Q2621">
        <f t="shared" si="357"/>
        <v>9</v>
      </c>
      <c r="R2621">
        <f t="shared" si="358"/>
        <v>80.709999999999994</v>
      </c>
      <c r="S2621" s="15">
        <f t="shared" si="359"/>
        <v>42199.648912037039</v>
      </c>
      <c r="T2621" s="15">
        <f t="shared" si="360"/>
        <v>42217.041666666672</v>
      </c>
      <c r="U2621">
        <f t="shared" si="368"/>
        <v>2015</v>
      </c>
      <c r="V2621">
        <f t="shared" si="370"/>
        <v>18</v>
      </c>
    </row>
    <row r="2622" spans="1:22" ht="64" hidden="1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 t="s">
        <v>8323</v>
      </c>
      <c r="P2622" t="s">
        <v>8335</v>
      </c>
      <c r="Q2622">
        <f t="shared" si="357"/>
        <v>113</v>
      </c>
      <c r="R2622">
        <f t="shared" si="358"/>
        <v>37.67</v>
      </c>
      <c r="S2622" s="15">
        <f t="shared" si="359"/>
        <v>42619.802488425921</v>
      </c>
      <c r="T2622" s="15">
        <f t="shared" si="360"/>
        <v>42659.875</v>
      </c>
      <c r="U2622">
        <f>YEAR(S2622)</f>
        <v>2016</v>
      </c>
    </row>
    <row r="2623" spans="1:22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 t="s">
        <v>8321</v>
      </c>
      <c r="P2623" t="s">
        <v>8343</v>
      </c>
      <c r="Q2623">
        <f t="shared" si="357"/>
        <v>113</v>
      </c>
      <c r="R2623">
        <f t="shared" si="358"/>
        <v>19.47</v>
      </c>
      <c r="S2623" s="15">
        <f t="shared" si="359"/>
        <v>42360.487210648149</v>
      </c>
      <c r="T2623" s="15">
        <f t="shared" si="360"/>
        <v>42390.487210648149</v>
      </c>
      <c r="U2623">
        <f t="shared" ref="U2623:U2679" si="371">YEAR(S2623)</f>
        <v>2015</v>
      </c>
    </row>
    <row r="2624" spans="1:22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 t="s">
        <v>8327</v>
      </c>
      <c r="P2624" t="s">
        <v>8338</v>
      </c>
      <c r="Q2624">
        <f t="shared" si="357"/>
        <v>113</v>
      </c>
      <c r="R2624">
        <f t="shared" si="358"/>
        <v>12.53</v>
      </c>
      <c r="S2624" s="15">
        <f t="shared" si="359"/>
        <v>41596.913437499999</v>
      </c>
      <c r="T2624" s="15">
        <f t="shared" si="360"/>
        <v>41625.5</v>
      </c>
      <c r="U2624">
        <f t="shared" si="371"/>
        <v>2013</v>
      </c>
    </row>
    <row r="2625" spans="1:22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 t="s">
        <v>8323</v>
      </c>
      <c r="P2625" t="s">
        <v>8326</v>
      </c>
      <c r="Q2625">
        <f t="shared" si="357"/>
        <v>28</v>
      </c>
      <c r="R2625">
        <f t="shared" si="358"/>
        <v>51</v>
      </c>
      <c r="S2625" s="15">
        <f t="shared" si="359"/>
        <v>41765.938657407409</v>
      </c>
      <c r="T2625" s="15">
        <f t="shared" si="360"/>
        <v>41795.938657407409</v>
      </c>
      <c r="U2625">
        <f t="shared" si="371"/>
        <v>2014</v>
      </c>
      <c r="V2625">
        <f>_xlfn.DAYS(T2625,S2625)</f>
        <v>30</v>
      </c>
    </row>
    <row r="2626" spans="1:22" ht="48" hidden="1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 t="s">
        <v>8316</v>
      </c>
      <c r="P2626" t="s">
        <v>8334</v>
      </c>
      <c r="Q2626">
        <f t="shared" si="357"/>
        <v>0</v>
      </c>
      <c r="R2626">
        <f t="shared" si="358"/>
        <v>50.91</v>
      </c>
      <c r="S2626" s="15">
        <f t="shared" si="359"/>
        <v>41255.833611111113</v>
      </c>
      <c r="T2626" s="15">
        <f t="shared" si="360"/>
        <v>41285.833611111113</v>
      </c>
      <c r="U2626">
        <f t="shared" si="371"/>
        <v>2012</v>
      </c>
    </row>
    <row r="2627" spans="1:22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 t="s">
        <v>8327</v>
      </c>
      <c r="P2627" t="s">
        <v>8330</v>
      </c>
      <c r="Q2627">
        <f t="shared" ref="Q2627:Q2690" si="372">ROUND(E2627/D2627*100,0)</f>
        <v>10</v>
      </c>
      <c r="R2627">
        <f t="shared" ref="R2627:R2690" si="373">IFERROR(ROUND(E2627/L2627,2),0)</f>
        <v>62.22</v>
      </c>
      <c r="S2627" s="15">
        <f t="shared" ref="S2627:S2690" si="374">(((J2627/60)/60)/24)+DATE(1970,1,1)</f>
        <v>41845.968159722222</v>
      </c>
      <c r="T2627" s="15">
        <f t="shared" ref="T2627:T2690" si="375">(((I2627/60)/60)/24)+DATE(1970,1,1)</f>
        <v>41875.968159722222</v>
      </c>
      <c r="U2627">
        <f t="shared" si="371"/>
        <v>2014</v>
      </c>
    </row>
    <row r="2628" spans="1:22" ht="48" hidden="1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 t="s">
        <v>8321</v>
      </c>
      <c r="P2628" t="s">
        <v>8325</v>
      </c>
      <c r="Q2628">
        <f t="shared" si="372"/>
        <v>22</v>
      </c>
      <c r="R2628">
        <f t="shared" si="373"/>
        <v>56</v>
      </c>
      <c r="S2628" s="15">
        <f t="shared" si="374"/>
        <v>41900.505312499998</v>
      </c>
      <c r="T2628" s="15">
        <f t="shared" si="375"/>
        <v>41930.505312499998</v>
      </c>
      <c r="U2628">
        <f t="shared" si="371"/>
        <v>2014</v>
      </c>
    </row>
    <row r="2629" spans="1:22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 t="s">
        <v>8327</v>
      </c>
      <c r="P2629" t="s">
        <v>8328</v>
      </c>
      <c r="Q2629">
        <f t="shared" si="372"/>
        <v>124</v>
      </c>
      <c r="R2629">
        <f t="shared" si="373"/>
        <v>43</v>
      </c>
      <c r="S2629" s="15">
        <f t="shared" si="374"/>
        <v>40981.710243055553</v>
      </c>
      <c r="T2629" s="15">
        <f t="shared" si="375"/>
        <v>41011.710243055553</v>
      </c>
      <c r="U2629">
        <f t="shared" si="371"/>
        <v>2012</v>
      </c>
    </row>
    <row r="2630" spans="1:22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 t="s">
        <v>8323</v>
      </c>
      <c r="P2630" t="s">
        <v>8326</v>
      </c>
      <c r="Q2630">
        <f t="shared" si="372"/>
        <v>159</v>
      </c>
      <c r="R2630">
        <f t="shared" si="373"/>
        <v>18</v>
      </c>
      <c r="S2630" s="15">
        <f t="shared" si="374"/>
        <v>42628.650208333333</v>
      </c>
      <c r="T2630" s="15">
        <f t="shared" si="375"/>
        <v>42659.650208333333</v>
      </c>
      <c r="U2630">
        <f t="shared" si="371"/>
        <v>2016</v>
      </c>
      <c r="V2630">
        <f>_xlfn.DAYS(T2630,S2630)</f>
        <v>31</v>
      </c>
    </row>
    <row r="2631" spans="1:22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 t="s">
        <v>8327</v>
      </c>
      <c r="P2631" t="s">
        <v>8331</v>
      </c>
      <c r="Q2631">
        <f t="shared" si="372"/>
        <v>185</v>
      </c>
      <c r="R2631">
        <f t="shared" si="373"/>
        <v>50.45</v>
      </c>
      <c r="S2631" s="15">
        <f t="shared" si="374"/>
        <v>40687.285844907405</v>
      </c>
      <c r="T2631" s="15">
        <f t="shared" si="375"/>
        <v>40749.284722222219</v>
      </c>
      <c r="U2631">
        <f t="shared" si="371"/>
        <v>2011</v>
      </c>
    </row>
    <row r="2632" spans="1:22" ht="32" hidden="1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 t="s">
        <v>8313</v>
      </c>
      <c r="P2632" t="s">
        <v>8314</v>
      </c>
      <c r="Q2632">
        <f t="shared" si="372"/>
        <v>11</v>
      </c>
      <c r="R2632">
        <f t="shared" si="373"/>
        <v>69.13</v>
      </c>
      <c r="S2632" s="15">
        <f t="shared" si="374"/>
        <v>41880.068437499998</v>
      </c>
      <c r="T2632" s="15">
        <f t="shared" si="375"/>
        <v>41910.068437499998</v>
      </c>
      <c r="U2632">
        <f t="shared" si="371"/>
        <v>2014</v>
      </c>
    </row>
    <row r="2633" spans="1:22" ht="48" hidden="1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 t="s">
        <v>8308</v>
      </c>
      <c r="P2633" t="s">
        <v>8310</v>
      </c>
      <c r="Q2633">
        <f t="shared" si="372"/>
        <v>28</v>
      </c>
      <c r="R2633">
        <f t="shared" si="373"/>
        <v>55.3</v>
      </c>
      <c r="S2633" s="15">
        <f t="shared" si="374"/>
        <v>41971.866574074069</v>
      </c>
      <c r="T2633" s="15">
        <f t="shared" si="375"/>
        <v>42016.866574074069</v>
      </c>
      <c r="U2633">
        <f t="shared" si="371"/>
        <v>2014</v>
      </c>
    </row>
    <row r="2634" spans="1:22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 t="s">
        <v>8327</v>
      </c>
      <c r="P2634" t="s">
        <v>8331</v>
      </c>
      <c r="Q2634">
        <f t="shared" si="372"/>
        <v>110</v>
      </c>
      <c r="R2634">
        <f t="shared" si="373"/>
        <v>42.38</v>
      </c>
      <c r="S2634" s="15">
        <f t="shared" si="374"/>
        <v>42193.650671296295</v>
      </c>
      <c r="T2634" s="15">
        <f t="shared" si="375"/>
        <v>42238.207638888889</v>
      </c>
      <c r="U2634">
        <f t="shared" si="371"/>
        <v>2015</v>
      </c>
    </row>
    <row r="2635" spans="1:22" ht="48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 t="s">
        <v>8323</v>
      </c>
      <c r="P2635" t="s">
        <v>8326</v>
      </c>
      <c r="Q2635">
        <f t="shared" si="372"/>
        <v>5</v>
      </c>
      <c r="R2635">
        <f t="shared" si="373"/>
        <v>183.33</v>
      </c>
      <c r="S2635" s="15">
        <f t="shared" si="374"/>
        <v>42258.646504629629</v>
      </c>
      <c r="T2635" s="15">
        <f t="shared" si="375"/>
        <v>42288.645196759258</v>
      </c>
      <c r="U2635">
        <f t="shared" si="371"/>
        <v>2015</v>
      </c>
      <c r="V2635">
        <f t="shared" ref="V2635:V2636" si="376">_xlfn.DAYS(T2635,S2635)</f>
        <v>30</v>
      </c>
    </row>
    <row r="2636" spans="1:22" ht="4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 t="s">
        <v>8323</v>
      </c>
      <c r="P2636" t="s">
        <v>8326</v>
      </c>
      <c r="Q2636">
        <f t="shared" si="372"/>
        <v>11</v>
      </c>
      <c r="R2636">
        <f t="shared" si="373"/>
        <v>45.83</v>
      </c>
      <c r="S2636" s="15">
        <f t="shared" si="374"/>
        <v>42233.671747685185</v>
      </c>
      <c r="T2636" s="15">
        <f t="shared" si="375"/>
        <v>42278.541666666672</v>
      </c>
      <c r="U2636">
        <f t="shared" si="371"/>
        <v>2015</v>
      </c>
      <c r="V2636">
        <f t="shared" si="376"/>
        <v>45</v>
      </c>
    </row>
    <row r="2637" spans="1:22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 t="s">
        <v>8311</v>
      </c>
      <c r="P2637" t="s">
        <v>8356</v>
      </c>
      <c r="Q2637">
        <f t="shared" si="372"/>
        <v>11</v>
      </c>
      <c r="R2637">
        <f t="shared" si="373"/>
        <v>39.29</v>
      </c>
      <c r="S2637" s="15">
        <f t="shared" si="374"/>
        <v>40855.765092592592</v>
      </c>
      <c r="T2637" s="15">
        <f t="shared" si="375"/>
        <v>40895.765092592592</v>
      </c>
      <c r="U2637">
        <f t="shared" si="371"/>
        <v>2011</v>
      </c>
    </row>
    <row r="2638" spans="1:22" ht="32" hidden="1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 t="s">
        <v>8327</v>
      </c>
      <c r="P2638" t="s">
        <v>8331</v>
      </c>
      <c r="Q2638">
        <f t="shared" si="372"/>
        <v>110</v>
      </c>
      <c r="R2638">
        <f t="shared" si="373"/>
        <v>50</v>
      </c>
      <c r="S2638" s="15">
        <f t="shared" si="374"/>
        <v>41246.874814814815</v>
      </c>
      <c r="T2638" s="15">
        <f t="shared" si="375"/>
        <v>41276.874814814815</v>
      </c>
      <c r="U2638">
        <f t="shared" si="371"/>
        <v>2012</v>
      </c>
    </row>
    <row r="2639" spans="1:22" ht="48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 t="s">
        <v>8323</v>
      </c>
      <c r="P2639" t="s">
        <v>8326</v>
      </c>
      <c r="Q2639">
        <f t="shared" si="372"/>
        <v>110</v>
      </c>
      <c r="R2639">
        <f t="shared" si="373"/>
        <v>55</v>
      </c>
      <c r="S2639" s="15">
        <f t="shared" si="374"/>
        <v>42020.846666666665</v>
      </c>
      <c r="T2639" s="15">
        <f t="shared" si="375"/>
        <v>42037.207638888889</v>
      </c>
      <c r="U2639">
        <f t="shared" si="371"/>
        <v>2015</v>
      </c>
      <c r="V2639">
        <f>_xlfn.DAYS(T2639,S2639)</f>
        <v>17</v>
      </c>
    </row>
    <row r="2640" spans="1:22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 t="s">
        <v>8319</v>
      </c>
      <c r="P2640" t="s">
        <v>8320</v>
      </c>
      <c r="Q2640">
        <f t="shared" si="372"/>
        <v>182</v>
      </c>
      <c r="R2640">
        <f t="shared" si="373"/>
        <v>34.130000000000003</v>
      </c>
      <c r="S2640" s="15">
        <f t="shared" si="374"/>
        <v>42452.781828703708</v>
      </c>
      <c r="T2640" s="15">
        <f t="shared" si="375"/>
        <v>42480.781828703708</v>
      </c>
      <c r="U2640">
        <f t="shared" si="371"/>
        <v>2016</v>
      </c>
    </row>
    <row r="2641" spans="1:22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 t="s">
        <v>8323</v>
      </c>
      <c r="P2641" t="s">
        <v>8326</v>
      </c>
      <c r="Q2641">
        <f t="shared" si="372"/>
        <v>109</v>
      </c>
      <c r="R2641">
        <f t="shared" si="373"/>
        <v>36.33</v>
      </c>
      <c r="S2641" s="15">
        <f t="shared" si="374"/>
        <v>41779.310034722221</v>
      </c>
      <c r="T2641" s="15">
        <f t="shared" si="375"/>
        <v>41805.666666666664</v>
      </c>
      <c r="U2641">
        <f t="shared" si="371"/>
        <v>2014</v>
      </c>
      <c r="V2641">
        <f>_xlfn.DAYS(T2641,S2641)</f>
        <v>26</v>
      </c>
    </row>
    <row r="2642" spans="1:22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 t="s">
        <v>8327</v>
      </c>
      <c r="P2642" t="s">
        <v>8331</v>
      </c>
      <c r="Q2642">
        <f t="shared" si="372"/>
        <v>156</v>
      </c>
      <c r="R2642">
        <f t="shared" si="373"/>
        <v>28.68</v>
      </c>
      <c r="S2642" s="15">
        <f t="shared" si="374"/>
        <v>41120.882881944446</v>
      </c>
      <c r="T2642" s="15">
        <f t="shared" si="375"/>
        <v>41128.709027777775</v>
      </c>
      <c r="U2642">
        <f t="shared" si="371"/>
        <v>2012</v>
      </c>
    </row>
    <row r="2643" spans="1:22" ht="48" hidden="1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 t="s">
        <v>8327</v>
      </c>
      <c r="P2643" t="s">
        <v>8336</v>
      </c>
      <c r="Q2643">
        <f t="shared" si="372"/>
        <v>218</v>
      </c>
      <c r="R2643">
        <f t="shared" si="373"/>
        <v>19.46</v>
      </c>
      <c r="S2643" s="15">
        <f t="shared" si="374"/>
        <v>42609.311990740738</v>
      </c>
      <c r="T2643" s="15">
        <f t="shared" si="375"/>
        <v>42668.791666666672</v>
      </c>
      <c r="U2643">
        <f t="shared" si="371"/>
        <v>2016</v>
      </c>
    </row>
    <row r="2644" spans="1:22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 t="s">
        <v>8323</v>
      </c>
      <c r="P2644" t="s">
        <v>8326</v>
      </c>
      <c r="Q2644">
        <f t="shared" si="372"/>
        <v>27</v>
      </c>
      <c r="R2644">
        <f t="shared" si="373"/>
        <v>38.71</v>
      </c>
      <c r="S2644" s="15">
        <f t="shared" si="374"/>
        <v>42762.545810185184</v>
      </c>
      <c r="T2644" s="15">
        <f t="shared" si="375"/>
        <v>42792.545810185184</v>
      </c>
      <c r="U2644">
        <f t="shared" si="371"/>
        <v>2017</v>
      </c>
      <c r="V2644">
        <f t="shared" ref="V2644:V2649" si="377">_xlfn.DAYS(T2644,S2644)</f>
        <v>30</v>
      </c>
    </row>
    <row r="2645" spans="1:22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 t="s">
        <v>8323</v>
      </c>
      <c r="P2645" t="s">
        <v>8326</v>
      </c>
      <c r="Q2645">
        <f t="shared" si="372"/>
        <v>5</v>
      </c>
      <c r="R2645">
        <f t="shared" si="373"/>
        <v>60.11</v>
      </c>
      <c r="S2645" s="15">
        <f t="shared" si="374"/>
        <v>42289.94049768518</v>
      </c>
      <c r="T2645" s="15">
        <f t="shared" si="375"/>
        <v>42349.982164351852</v>
      </c>
      <c r="U2645">
        <f t="shared" si="371"/>
        <v>2015</v>
      </c>
      <c r="V2645">
        <f t="shared" si="377"/>
        <v>60</v>
      </c>
    </row>
    <row r="2646" spans="1:22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 t="s">
        <v>8323</v>
      </c>
      <c r="P2646" t="s">
        <v>8326</v>
      </c>
      <c r="Q2646">
        <f t="shared" si="372"/>
        <v>108</v>
      </c>
      <c r="R2646">
        <f t="shared" si="373"/>
        <v>33.75</v>
      </c>
      <c r="S2646" s="15">
        <f t="shared" si="374"/>
        <v>42788.565208333333</v>
      </c>
      <c r="T2646" s="15">
        <f t="shared" si="375"/>
        <v>42818.523541666669</v>
      </c>
      <c r="U2646">
        <f t="shared" si="371"/>
        <v>2017</v>
      </c>
      <c r="V2646">
        <f t="shared" si="377"/>
        <v>30</v>
      </c>
    </row>
    <row r="2647" spans="1:22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 t="s">
        <v>8323</v>
      </c>
      <c r="P2647" t="s">
        <v>8326</v>
      </c>
      <c r="Q2647">
        <f t="shared" si="372"/>
        <v>108</v>
      </c>
      <c r="R2647">
        <f t="shared" si="373"/>
        <v>33.75</v>
      </c>
      <c r="S2647" s="15">
        <f t="shared" si="374"/>
        <v>41990.585486111115</v>
      </c>
      <c r="T2647" s="15">
        <f t="shared" si="375"/>
        <v>42035.585486111115</v>
      </c>
      <c r="U2647">
        <f t="shared" si="371"/>
        <v>2014</v>
      </c>
      <c r="V2647">
        <f t="shared" si="377"/>
        <v>45</v>
      </c>
    </row>
    <row r="2648" spans="1:22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 t="s">
        <v>8323</v>
      </c>
      <c r="P2648" t="s">
        <v>8326</v>
      </c>
      <c r="Q2648">
        <f t="shared" si="372"/>
        <v>107</v>
      </c>
      <c r="R2648">
        <f t="shared" si="373"/>
        <v>35.799999999999997</v>
      </c>
      <c r="S2648" s="15">
        <f t="shared" si="374"/>
        <v>41914.100289351853</v>
      </c>
      <c r="T2648" s="15">
        <f t="shared" si="375"/>
        <v>41928.165972222225</v>
      </c>
      <c r="U2648">
        <f t="shared" si="371"/>
        <v>2014</v>
      </c>
      <c r="V2648">
        <f t="shared" si="377"/>
        <v>14</v>
      </c>
    </row>
    <row r="2649" spans="1:22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 t="s">
        <v>8323</v>
      </c>
      <c r="P2649" t="s">
        <v>8326</v>
      </c>
      <c r="Q2649">
        <f t="shared" si="372"/>
        <v>106</v>
      </c>
      <c r="R2649">
        <f t="shared" si="373"/>
        <v>58.9</v>
      </c>
      <c r="S2649" s="15">
        <f t="shared" si="374"/>
        <v>41927.848900462966</v>
      </c>
      <c r="T2649" s="15">
        <f t="shared" si="375"/>
        <v>41948.890567129631</v>
      </c>
      <c r="U2649">
        <f t="shared" si="371"/>
        <v>2014</v>
      </c>
      <c r="V2649">
        <f t="shared" si="377"/>
        <v>21</v>
      </c>
    </row>
    <row r="2650" spans="1:22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 t="s">
        <v>8319</v>
      </c>
      <c r="P2650" t="s">
        <v>8345</v>
      </c>
      <c r="Q2650">
        <f t="shared" si="372"/>
        <v>9</v>
      </c>
      <c r="R2650">
        <f t="shared" si="373"/>
        <v>44.17</v>
      </c>
      <c r="S2650" s="15">
        <f t="shared" si="374"/>
        <v>41723.9533912037</v>
      </c>
      <c r="T2650" s="15">
        <f t="shared" si="375"/>
        <v>41761.9533912037</v>
      </c>
      <c r="U2650">
        <f t="shared" si="371"/>
        <v>2014</v>
      </c>
    </row>
    <row r="2651" spans="1:22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 t="s">
        <v>8319</v>
      </c>
      <c r="P2651" t="s">
        <v>8345</v>
      </c>
      <c r="Q2651">
        <f t="shared" si="372"/>
        <v>11</v>
      </c>
      <c r="R2651">
        <f t="shared" si="373"/>
        <v>48.18</v>
      </c>
      <c r="S2651" s="15">
        <f t="shared" si="374"/>
        <v>42294.628449074073</v>
      </c>
      <c r="T2651" s="15">
        <f t="shared" si="375"/>
        <v>42324.670115740737</v>
      </c>
      <c r="U2651">
        <f t="shared" si="371"/>
        <v>2015</v>
      </c>
    </row>
    <row r="2652" spans="1:22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 t="s">
        <v>8323</v>
      </c>
      <c r="P2652" t="s">
        <v>8326</v>
      </c>
      <c r="Q2652">
        <f t="shared" si="372"/>
        <v>106</v>
      </c>
      <c r="R2652">
        <f t="shared" si="373"/>
        <v>75.709999999999994</v>
      </c>
      <c r="S2652" s="15">
        <f t="shared" si="374"/>
        <v>42214.6956712963</v>
      </c>
      <c r="T2652" s="15">
        <f t="shared" si="375"/>
        <v>42225.666666666672</v>
      </c>
      <c r="U2652">
        <f t="shared" si="371"/>
        <v>2015</v>
      </c>
      <c r="V2652">
        <f t="shared" ref="V2652:V2654" si="378">_xlfn.DAYS(T2652,S2652)</f>
        <v>11</v>
      </c>
    </row>
    <row r="2653" spans="1:22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 t="s">
        <v>8323</v>
      </c>
      <c r="P2653" t="s">
        <v>8326</v>
      </c>
      <c r="Q2653">
        <f t="shared" si="372"/>
        <v>105</v>
      </c>
      <c r="R2653">
        <f t="shared" si="373"/>
        <v>21.1</v>
      </c>
      <c r="S2653" s="15">
        <f t="shared" si="374"/>
        <v>42555.671944444446</v>
      </c>
      <c r="T2653" s="15">
        <f t="shared" si="375"/>
        <v>42583.791666666672</v>
      </c>
      <c r="U2653">
        <f t="shared" si="371"/>
        <v>2016</v>
      </c>
      <c r="V2653">
        <f t="shared" si="378"/>
        <v>28</v>
      </c>
    </row>
    <row r="2654" spans="1:22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 t="s">
        <v>8323</v>
      </c>
      <c r="P2654" t="s">
        <v>8326</v>
      </c>
      <c r="Q2654">
        <f t="shared" si="372"/>
        <v>11</v>
      </c>
      <c r="R2654">
        <f t="shared" si="373"/>
        <v>47.91</v>
      </c>
      <c r="S2654" s="15">
        <f t="shared" si="374"/>
        <v>42452.815659722226</v>
      </c>
      <c r="T2654" s="15">
        <f t="shared" si="375"/>
        <v>42512.815659722226</v>
      </c>
      <c r="U2654">
        <f t="shared" si="371"/>
        <v>2016</v>
      </c>
      <c r="V2654">
        <f t="shared" si="378"/>
        <v>60</v>
      </c>
    </row>
    <row r="2655" spans="1:22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 t="s">
        <v>8321</v>
      </c>
      <c r="P2655" t="s">
        <v>8332</v>
      </c>
      <c r="Q2655">
        <f t="shared" si="372"/>
        <v>105</v>
      </c>
      <c r="R2655">
        <f t="shared" si="373"/>
        <v>15</v>
      </c>
      <c r="S2655" s="15">
        <f t="shared" si="374"/>
        <v>42405.702349537038</v>
      </c>
      <c r="T2655" s="15">
        <f t="shared" si="375"/>
        <v>42415.702349537038</v>
      </c>
      <c r="U2655">
        <f t="shared" si="371"/>
        <v>2016</v>
      </c>
    </row>
    <row r="2656" spans="1:22" ht="48" hidden="1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 t="s">
        <v>8323</v>
      </c>
      <c r="P2656" t="s">
        <v>8335</v>
      </c>
      <c r="Q2656">
        <f t="shared" si="372"/>
        <v>105</v>
      </c>
      <c r="R2656">
        <f t="shared" si="373"/>
        <v>75</v>
      </c>
      <c r="S2656" s="15">
        <f t="shared" si="374"/>
        <v>42458.127175925925</v>
      </c>
      <c r="T2656" s="15">
        <f t="shared" si="375"/>
        <v>42489.165972222225</v>
      </c>
      <c r="U2656">
        <f t="shared" si="371"/>
        <v>2016</v>
      </c>
    </row>
    <row r="2657" spans="1:22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 t="s">
        <v>8323</v>
      </c>
      <c r="P2657" t="s">
        <v>8326</v>
      </c>
      <c r="Q2657">
        <f t="shared" si="372"/>
        <v>175</v>
      </c>
      <c r="R2657">
        <f t="shared" si="373"/>
        <v>29.17</v>
      </c>
      <c r="S2657" s="15">
        <f t="shared" si="374"/>
        <v>41889.768229166664</v>
      </c>
      <c r="T2657" s="15">
        <f t="shared" si="375"/>
        <v>41919.768229166664</v>
      </c>
      <c r="U2657">
        <f t="shared" si="371"/>
        <v>2014</v>
      </c>
      <c r="V2657">
        <f>_xlfn.DAYS(T2657,S2657)</f>
        <v>30</v>
      </c>
    </row>
    <row r="2658" spans="1:22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 t="s">
        <v>8323</v>
      </c>
      <c r="P2658" t="s">
        <v>8324</v>
      </c>
      <c r="Q2658">
        <f t="shared" si="372"/>
        <v>5</v>
      </c>
      <c r="R2658">
        <f t="shared" si="373"/>
        <v>57.89</v>
      </c>
      <c r="S2658" s="15">
        <f t="shared" si="374"/>
        <v>42615.121921296297</v>
      </c>
      <c r="T2658" s="15">
        <f t="shared" si="375"/>
        <v>42675.121921296297</v>
      </c>
      <c r="U2658">
        <f t="shared" si="371"/>
        <v>2016</v>
      </c>
    </row>
    <row r="2659" spans="1:22" ht="48" hidden="1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 t="s">
        <v>8327</v>
      </c>
      <c r="P2659" t="s">
        <v>8350</v>
      </c>
      <c r="Q2659">
        <f t="shared" si="372"/>
        <v>3</v>
      </c>
      <c r="R2659">
        <f t="shared" si="373"/>
        <v>65</v>
      </c>
      <c r="S2659" s="15">
        <f t="shared" si="374"/>
        <v>41081.69027777778</v>
      </c>
      <c r="T2659" s="15">
        <f t="shared" si="375"/>
        <v>41113.166666666664</v>
      </c>
      <c r="U2659">
        <f t="shared" si="371"/>
        <v>2012</v>
      </c>
    </row>
    <row r="2660" spans="1:22" ht="4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 t="s">
        <v>8323</v>
      </c>
      <c r="P2660" t="s">
        <v>8326</v>
      </c>
      <c r="Q2660">
        <f t="shared" si="372"/>
        <v>3</v>
      </c>
      <c r="R2660">
        <f t="shared" si="373"/>
        <v>47.27</v>
      </c>
      <c r="S2660" s="15">
        <f t="shared" si="374"/>
        <v>42679.958472222221</v>
      </c>
      <c r="T2660" s="15">
        <f t="shared" si="375"/>
        <v>42710.207638888889</v>
      </c>
      <c r="U2660">
        <f t="shared" si="371"/>
        <v>2016</v>
      </c>
      <c r="V2660">
        <f>_xlfn.DAYS(T2660,S2660)</f>
        <v>31</v>
      </c>
    </row>
    <row r="2661" spans="1:22" ht="48" hidden="1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 t="s">
        <v>8327</v>
      </c>
      <c r="P2661" t="s">
        <v>8331</v>
      </c>
      <c r="Q2661">
        <f t="shared" si="372"/>
        <v>104</v>
      </c>
      <c r="R2661">
        <f t="shared" si="373"/>
        <v>32.5</v>
      </c>
      <c r="S2661" s="15">
        <f t="shared" si="374"/>
        <v>42504.801388888889</v>
      </c>
      <c r="T2661" s="15">
        <f t="shared" si="375"/>
        <v>42564.801388888889</v>
      </c>
      <c r="U2661">
        <f t="shared" si="371"/>
        <v>2016</v>
      </c>
    </row>
    <row r="2662" spans="1:22" ht="64" hidden="1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 t="s">
        <v>8327</v>
      </c>
      <c r="P2662" t="s">
        <v>8331</v>
      </c>
      <c r="Q2662">
        <f t="shared" si="372"/>
        <v>104</v>
      </c>
      <c r="R2662">
        <f t="shared" si="373"/>
        <v>47.27</v>
      </c>
      <c r="S2662" s="15">
        <f t="shared" si="374"/>
        <v>42430.702210648145</v>
      </c>
      <c r="T2662" s="15">
        <f t="shared" si="375"/>
        <v>42460.660543981481</v>
      </c>
      <c r="U2662">
        <f t="shared" si="371"/>
        <v>2016</v>
      </c>
    </row>
    <row r="2663" spans="1:22" ht="32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 t="s">
        <v>8323</v>
      </c>
      <c r="P2663" t="s">
        <v>8326</v>
      </c>
      <c r="Q2663">
        <f t="shared" si="372"/>
        <v>104</v>
      </c>
      <c r="R2663">
        <f t="shared" si="373"/>
        <v>57.78</v>
      </c>
      <c r="S2663" s="15">
        <f t="shared" si="374"/>
        <v>41828.646319444444</v>
      </c>
      <c r="T2663" s="15">
        <f t="shared" si="375"/>
        <v>41861.665972222225</v>
      </c>
      <c r="U2663">
        <f t="shared" si="371"/>
        <v>2014</v>
      </c>
      <c r="V2663">
        <f>_xlfn.DAYS(T2663,S2663)</f>
        <v>33</v>
      </c>
    </row>
    <row r="2664" spans="1:22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 t="s">
        <v>8327</v>
      </c>
      <c r="P2664" t="s">
        <v>8331</v>
      </c>
      <c r="Q2664">
        <f t="shared" si="372"/>
        <v>104</v>
      </c>
      <c r="R2664">
        <f t="shared" si="373"/>
        <v>34.6</v>
      </c>
      <c r="S2664" s="15">
        <f t="shared" si="374"/>
        <v>40122.751620370371</v>
      </c>
      <c r="T2664" s="15">
        <f t="shared" si="375"/>
        <v>40178.98541666667</v>
      </c>
      <c r="U2664">
        <f t="shared" si="371"/>
        <v>2009</v>
      </c>
    </row>
    <row r="2665" spans="1:22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 t="s">
        <v>8327</v>
      </c>
      <c r="P2665" t="s">
        <v>8328</v>
      </c>
      <c r="Q2665">
        <f t="shared" si="372"/>
        <v>103</v>
      </c>
      <c r="R2665">
        <f t="shared" si="373"/>
        <v>51.6</v>
      </c>
      <c r="S2665" s="15">
        <f t="shared" si="374"/>
        <v>40542.839282407411</v>
      </c>
      <c r="T2665" s="15">
        <f t="shared" si="375"/>
        <v>40559.07708333333</v>
      </c>
      <c r="U2665">
        <f t="shared" si="371"/>
        <v>2010</v>
      </c>
    </row>
    <row r="2666" spans="1:22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 t="s">
        <v>8313</v>
      </c>
      <c r="P2666" t="s">
        <v>8314</v>
      </c>
      <c r="Q2666">
        <f t="shared" si="372"/>
        <v>2</v>
      </c>
      <c r="R2666">
        <f t="shared" si="373"/>
        <v>84.83</v>
      </c>
      <c r="S2666" s="15">
        <f t="shared" si="374"/>
        <v>42548.876192129625</v>
      </c>
      <c r="T2666" s="15">
        <f t="shared" si="375"/>
        <v>42576.791666666672</v>
      </c>
      <c r="U2666">
        <f t="shared" si="371"/>
        <v>2016</v>
      </c>
    </row>
    <row r="2667" spans="1:22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 t="s">
        <v>8313</v>
      </c>
      <c r="P2667" t="s">
        <v>8353</v>
      </c>
      <c r="Q2667">
        <f t="shared" si="372"/>
        <v>17</v>
      </c>
      <c r="R2667">
        <f t="shared" si="373"/>
        <v>101.8</v>
      </c>
      <c r="S2667" s="15">
        <f t="shared" si="374"/>
        <v>42398.195972222224</v>
      </c>
      <c r="T2667" s="15">
        <f t="shared" si="375"/>
        <v>42413.195972222224</v>
      </c>
      <c r="U2667">
        <f t="shared" si="371"/>
        <v>2016</v>
      </c>
    </row>
    <row r="2668" spans="1:22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 t="s">
        <v>8311</v>
      </c>
      <c r="P2668" t="s">
        <v>8349</v>
      </c>
      <c r="Q2668">
        <f t="shared" si="372"/>
        <v>5</v>
      </c>
      <c r="R2668">
        <f t="shared" si="373"/>
        <v>84.33</v>
      </c>
      <c r="S2668" s="15">
        <f t="shared" si="374"/>
        <v>42017.927418981482</v>
      </c>
      <c r="T2668" s="15">
        <f t="shared" si="375"/>
        <v>42052.927418981482</v>
      </c>
      <c r="U2668">
        <f t="shared" si="371"/>
        <v>2015</v>
      </c>
    </row>
    <row r="2669" spans="1:22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 t="s">
        <v>8323</v>
      </c>
      <c r="P2669" t="s">
        <v>8326</v>
      </c>
      <c r="Q2669">
        <f t="shared" si="372"/>
        <v>202</v>
      </c>
      <c r="R2669">
        <f t="shared" si="373"/>
        <v>29.71</v>
      </c>
      <c r="S2669" s="15">
        <f t="shared" si="374"/>
        <v>42179.898472222223</v>
      </c>
      <c r="T2669" s="15">
        <f t="shared" si="375"/>
        <v>42195.75</v>
      </c>
      <c r="U2669">
        <f t="shared" si="371"/>
        <v>2015</v>
      </c>
      <c r="V2669">
        <f t="shared" ref="V2669:V2672" si="379">_xlfn.DAYS(T2669,S2669)</f>
        <v>16</v>
      </c>
    </row>
    <row r="2670" spans="1:22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 t="s">
        <v>8323</v>
      </c>
      <c r="P2670" t="s">
        <v>8326</v>
      </c>
      <c r="Q2670">
        <f t="shared" si="372"/>
        <v>20</v>
      </c>
      <c r="R2670">
        <f t="shared" si="373"/>
        <v>50.4</v>
      </c>
      <c r="S2670" s="15">
        <f t="shared" si="374"/>
        <v>42531.195277777777</v>
      </c>
      <c r="T2670" s="15">
        <f t="shared" si="375"/>
        <v>42555.166666666672</v>
      </c>
      <c r="U2670">
        <f t="shared" si="371"/>
        <v>2016</v>
      </c>
      <c r="V2670">
        <f t="shared" si="379"/>
        <v>24</v>
      </c>
    </row>
    <row r="2671" spans="1:22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 t="s">
        <v>8323</v>
      </c>
      <c r="P2671" t="s">
        <v>8326</v>
      </c>
      <c r="Q2671">
        <f t="shared" si="372"/>
        <v>144</v>
      </c>
      <c r="R2671">
        <f t="shared" si="373"/>
        <v>22.91</v>
      </c>
      <c r="S2671" s="15">
        <f t="shared" si="374"/>
        <v>42139.816840277781</v>
      </c>
      <c r="T2671" s="15">
        <f t="shared" si="375"/>
        <v>42181.875</v>
      </c>
      <c r="U2671">
        <f t="shared" si="371"/>
        <v>2015</v>
      </c>
      <c r="V2671">
        <f t="shared" si="379"/>
        <v>42</v>
      </c>
    </row>
    <row r="2672" spans="1:22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 t="s">
        <v>8323</v>
      </c>
      <c r="P2672" t="s">
        <v>8326</v>
      </c>
      <c r="Q2672">
        <f t="shared" si="372"/>
        <v>101</v>
      </c>
      <c r="R2672">
        <f t="shared" si="373"/>
        <v>25.16</v>
      </c>
      <c r="S2672" s="15">
        <f t="shared" si="374"/>
        <v>42535.049849537041</v>
      </c>
      <c r="T2672" s="15">
        <f t="shared" si="375"/>
        <v>42556.049849537041</v>
      </c>
      <c r="U2672">
        <f t="shared" si="371"/>
        <v>2016</v>
      </c>
      <c r="V2672">
        <f t="shared" si="379"/>
        <v>21</v>
      </c>
    </row>
    <row r="2673" spans="1:22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 t="s">
        <v>8308</v>
      </c>
      <c r="P2673" t="s">
        <v>8310</v>
      </c>
      <c r="Q2673">
        <f t="shared" si="372"/>
        <v>1</v>
      </c>
      <c r="R2673">
        <f t="shared" si="373"/>
        <v>167.67</v>
      </c>
      <c r="S2673" s="15">
        <f t="shared" si="374"/>
        <v>42705.690347222218</v>
      </c>
      <c r="T2673" s="15">
        <f t="shared" si="375"/>
        <v>42734.958333333328</v>
      </c>
      <c r="U2673">
        <f t="shared" si="371"/>
        <v>2016</v>
      </c>
    </row>
    <row r="2674" spans="1:22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 t="s">
        <v>8321</v>
      </c>
      <c r="P2674" t="s">
        <v>8343</v>
      </c>
      <c r="Q2674">
        <f t="shared" si="372"/>
        <v>100</v>
      </c>
      <c r="R2674">
        <f t="shared" si="373"/>
        <v>31.38</v>
      </c>
      <c r="S2674" s="15">
        <f t="shared" si="374"/>
        <v>40706.297442129631</v>
      </c>
      <c r="T2674" s="15">
        <f t="shared" si="375"/>
        <v>40736.297442129631</v>
      </c>
      <c r="U2674">
        <f t="shared" si="371"/>
        <v>2011</v>
      </c>
    </row>
    <row r="2675" spans="1:22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 t="s">
        <v>8323</v>
      </c>
      <c r="P2675" t="s">
        <v>8326</v>
      </c>
      <c r="Q2675">
        <f t="shared" si="372"/>
        <v>100</v>
      </c>
      <c r="R2675">
        <f t="shared" si="373"/>
        <v>62.63</v>
      </c>
      <c r="S2675" s="15">
        <f t="shared" si="374"/>
        <v>42593.865405092598</v>
      </c>
      <c r="T2675" s="15">
        <f t="shared" si="375"/>
        <v>42613.865405092598</v>
      </c>
      <c r="U2675">
        <f t="shared" si="371"/>
        <v>2016</v>
      </c>
      <c r="V2675">
        <f>_xlfn.DAYS(T2675,S2675)</f>
        <v>20</v>
      </c>
    </row>
    <row r="2676" spans="1:22" ht="80" hidden="1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 t="s">
        <v>8323</v>
      </c>
      <c r="P2676" t="s">
        <v>8335</v>
      </c>
      <c r="Q2676">
        <f t="shared" si="372"/>
        <v>1</v>
      </c>
      <c r="R2676">
        <f t="shared" si="373"/>
        <v>500</v>
      </c>
      <c r="S2676" s="15">
        <f t="shared" si="374"/>
        <v>42333.695821759262</v>
      </c>
      <c r="T2676" s="15">
        <f t="shared" si="375"/>
        <v>42361.679166666669</v>
      </c>
      <c r="U2676">
        <f t="shared" si="371"/>
        <v>2015</v>
      </c>
    </row>
    <row r="2677" spans="1:22" ht="48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 t="s">
        <v>8323</v>
      </c>
      <c r="P2677" t="s">
        <v>8326</v>
      </c>
      <c r="Q2677">
        <f t="shared" si="372"/>
        <v>9</v>
      </c>
      <c r="R2677">
        <f t="shared" si="373"/>
        <v>29.41</v>
      </c>
      <c r="S2677" s="15">
        <f t="shared" si="374"/>
        <v>41869.714166666665</v>
      </c>
      <c r="T2677" s="15">
        <f t="shared" si="375"/>
        <v>41876.875</v>
      </c>
      <c r="U2677">
        <f t="shared" si="371"/>
        <v>2014</v>
      </c>
      <c r="V2677">
        <f>_xlfn.DAYS(T2677,S2677)</f>
        <v>7</v>
      </c>
    </row>
    <row r="2678" spans="1:22" ht="48" hidden="1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 t="s">
        <v>8321</v>
      </c>
      <c r="P2678" t="s">
        <v>8343</v>
      </c>
      <c r="Q2678">
        <f t="shared" si="372"/>
        <v>100</v>
      </c>
      <c r="R2678">
        <f t="shared" si="373"/>
        <v>71.430000000000007</v>
      </c>
      <c r="S2678" s="15">
        <f t="shared" si="374"/>
        <v>40648.757939814815</v>
      </c>
      <c r="T2678" s="15">
        <f t="shared" si="375"/>
        <v>40678.757939814815</v>
      </c>
      <c r="U2678">
        <f t="shared" si="371"/>
        <v>2011</v>
      </c>
    </row>
    <row r="2679" spans="1:22" ht="32" hidden="1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 t="s">
        <v>8321</v>
      </c>
      <c r="P2679" t="s">
        <v>8337</v>
      </c>
      <c r="Q2679">
        <f t="shared" si="372"/>
        <v>100</v>
      </c>
      <c r="R2679">
        <f t="shared" si="373"/>
        <v>500</v>
      </c>
      <c r="S2679" s="15">
        <f t="shared" si="374"/>
        <v>42187.920972222222</v>
      </c>
      <c r="T2679" s="15">
        <f t="shared" si="375"/>
        <v>42197.920972222222</v>
      </c>
      <c r="U2679">
        <f t="shared" si="371"/>
        <v>2015</v>
      </c>
    </row>
    <row r="2680" spans="1:22" ht="48" hidden="1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 t="s">
        <v>8323</v>
      </c>
      <c r="P2680" t="s">
        <v>8335</v>
      </c>
      <c r="Q2680">
        <f t="shared" si="372"/>
        <v>100</v>
      </c>
      <c r="R2680">
        <f t="shared" si="373"/>
        <v>83.33</v>
      </c>
      <c r="S2680" s="15">
        <f t="shared" si="374"/>
        <v>42097.874155092592</v>
      </c>
      <c r="T2680" s="15">
        <f t="shared" si="375"/>
        <v>42142.874155092592</v>
      </c>
      <c r="U2680">
        <f>YEAR(S2680)</f>
        <v>2015</v>
      </c>
    </row>
    <row r="2681" spans="1:22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 t="s">
        <v>8323</v>
      </c>
      <c r="P2681" t="s">
        <v>8324</v>
      </c>
      <c r="Q2681">
        <f t="shared" si="372"/>
        <v>100</v>
      </c>
      <c r="R2681">
        <f t="shared" si="373"/>
        <v>62.5</v>
      </c>
      <c r="S2681" s="15">
        <f t="shared" si="374"/>
        <v>42752.827199074076</v>
      </c>
      <c r="T2681" s="15">
        <f t="shared" si="375"/>
        <v>42766.75</v>
      </c>
      <c r="U2681">
        <f t="shared" ref="U2681:U2685" si="380">YEAR(S2681)</f>
        <v>2017</v>
      </c>
    </row>
    <row r="2682" spans="1:22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 t="s">
        <v>8323</v>
      </c>
      <c r="P2682" t="s">
        <v>8326</v>
      </c>
      <c r="Q2682">
        <f t="shared" si="372"/>
        <v>100</v>
      </c>
      <c r="R2682">
        <f t="shared" si="373"/>
        <v>41.67</v>
      </c>
      <c r="S2682" s="15">
        <f t="shared" si="374"/>
        <v>42446.845543981486</v>
      </c>
      <c r="T2682" s="15">
        <f t="shared" si="375"/>
        <v>42496.845543981486</v>
      </c>
      <c r="U2682">
        <f t="shared" si="380"/>
        <v>2016</v>
      </c>
      <c r="V2682">
        <f t="shared" ref="V2682:V2685" si="381">_xlfn.DAYS(T2682,S2682)</f>
        <v>50</v>
      </c>
    </row>
    <row r="2683" spans="1:22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 t="s">
        <v>8323</v>
      </c>
      <c r="P2683" t="s">
        <v>8326</v>
      </c>
      <c r="Q2683">
        <f t="shared" si="372"/>
        <v>100</v>
      </c>
      <c r="R2683">
        <f t="shared" si="373"/>
        <v>55.56</v>
      </c>
      <c r="S2683" s="15">
        <f t="shared" si="374"/>
        <v>42146.570393518516</v>
      </c>
      <c r="T2683" s="15">
        <f t="shared" si="375"/>
        <v>42176.570393518516</v>
      </c>
      <c r="U2683">
        <f t="shared" si="380"/>
        <v>2015</v>
      </c>
      <c r="V2683">
        <f t="shared" si="381"/>
        <v>30</v>
      </c>
    </row>
    <row r="2684" spans="1:22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 t="s">
        <v>8323</v>
      </c>
      <c r="P2684" t="s">
        <v>8326</v>
      </c>
      <c r="Q2684">
        <f t="shared" si="372"/>
        <v>100</v>
      </c>
      <c r="R2684">
        <f t="shared" si="373"/>
        <v>35.71</v>
      </c>
      <c r="S2684" s="15">
        <f t="shared" si="374"/>
        <v>42430.762222222227</v>
      </c>
      <c r="T2684" s="15">
        <f t="shared" si="375"/>
        <v>42460.720555555556</v>
      </c>
      <c r="U2684">
        <f t="shared" si="380"/>
        <v>2016</v>
      </c>
      <c r="V2684">
        <f t="shared" si="381"/>
        <v>30</v>
      </c>
    </row>
    <row r="2685" spans="1:22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 t="s">
        <v>8323</v>
      </c>
      <c r="P2685" t="s">
        <v>8326</v>
      </c>
      <c r="Q2685">
        <f t="shared" si="372"/>
        <v>100</v>
      </c>
      <c r="R2685">
        <f t="shared" si="373"/>
        <v>29.41</v>
      </c>
      <c r="S2685" s="15">
        <f t="shared" si="374"/>
        <v>42381.478981481487</v>
      </c>
      <c r="T2685" s="15">
        <f t="shared" si="375"/>
        <v>42402.478981481487</v>
      </c>
      <c r="U2685">
        <f t="shared" si="380"/>
        <v>2016</v>
      </c>
      <c r="V2685">
        <f t="shared" si="381"/>
        <v>21</v>
      </c>
    </row>
    <row r="2686" spans="1:22" ht="48" hidden="1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 t="s">
        <v>8323</v>
      </c>
      <c r="P2686" t="s">
        <v>8335</v>
      </c>
      <c r="Q2686">
        <f t="shared" si="372"/>
        <v>100</v>
      </c>
      <c r="R2686">
        <f t="shared" si="373"/>
        <v>166.67</v>
      </c>
      <c r="S2686" s="15">
        <f t="shared" si="374"/>
        <v>42173.466863425929</v>
      </c>
      <c r="T2686" s="15">
        <f t="shared" si="375"/>
        <v>42226.958333333328</v>
      </c>
      <c r="U2686">
        <f>YEAR(S2686)</f>
        <v>2015</v>
      </c>
    </row>
    <row r="2687" spans="1:22" ht="48" hidden="1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 t="s">
        <v>8327</v>
      </c>
      <c r="P2687" t="s">
        <v>8331</v>
      </c>
      <c r="Q2687">
        <f t="shared" si="372"/>
        <v>143</v>
      </c>
      <c r="R2687">
        <f t="shared" si="373"/>
        <v>25</v>
      </c>
      <c r="S2687" s="15">
        <f t="shared" si="374"/>
        <v>40576.539664351854</v>
      </c>
      <c r="T2687" s="15">
        <f t="shared" si="375"/>
        <v>40606.539664351854</v>
      </c>
      <c r="U2687">
        <f t="shared" ref="U2687:U2750" si="382">YEAR(S2687)</f>
        <v>2011</v>
      </c>
    </row>
    <row r="2688" spans="1:22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 t="s">
        <v>8323</v>
      </c>
      <c r="P2688" t="s">
        <v>8326</v>
      </c>
      <c r="Q2688">
        <f t="shared" si="372"/>
        <v>17</v>
      </c>
      <c r="R2688">
        <f t="shared" si="373"/>
        <v>29.24</v>
      </c>
      <c r="S2688" s="15">
        <f t="shared" si="374"/>
        <v>41950.26694444444</v>
      </c>
      <c r="T2688" s="15">
        <f t="shared" si="375"/>
        <v>41963.669444444444</v>
      </c>
      <c r="U2688">
        <f t="shared" si="382"/>
        <v>2014</v>
      </c>
      <c r="V2688">
        <f>_xlfn.DAYS(T2688,S2688)</f>
        <v>13</v>
      </c>
    </row>
    <row r="2689" spans="1:22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 t="s">
        <v>8308</v>
      </c>
      <c r="P2689" t="s">
        <v>8315</v>
      </c>
      <c r="Q2689">
        <f t="shared" si="372"/>
        <v>164</v>
      </c>
      <c r="R2689">
        <f t="shared" si="373"/>
        <v>10.039999999999999</v>
      </c>
      <c r="S2689" s="15">
        <f t="shared" si="374"/>
        <v>42024.86513888889</v>
      </c>
      <c r="T2689" s="15">
        <f t="shared" si="375"/>
        <v>42054.86513888889</v>
      </c>
      <c r="U2689">
        <f t="shared" si="382"/>
        <v>2015</v>
      </c>
    </row>
    <row r="2690" spans="1:22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 t="s">
        <v>8323</v>
      </c>
      <c r="P2690" t="s">
        <v>8326</v>
      </c>
      <c r="Q2690">
        <f t="shared" si="372"/>
        <v>2</v>
      </c>
      <c r="R2690">
        <f t="shared" si="373"/>
        <v>163.33000000000001</v>
      </c>
      <c r="S2690" s="15">
        <f t="shared" si="374"/>
        <v>42523.739212962959</v>
      </c>
      <c r="T2690" s="15">
        <f t="shared" si="375"/>
        <v>42553.739212962959</v>
      </c>
      <c r="U2690">
        <f t="shared" si="382"/>
        <v>2016</v>
      </c>
      <c r="V2690">
        <f t="shared" ref="V2690:V2691" si="383">_xlfn.DAYS(T2690,S2690)</f>
        <v>30</v>
      </c>
    </row>
    <row r="2691" spans="1:22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 t="s">
        <v>8323</v>
      </c>
      <c r="P2691" t="s">
        <v>8326</v>
      </c>
      <c r="Q2691">
        <f t="shared" ref="Q2691:Q2754" si="384">ROUND(E2691/D2691*100,0)</f>
        <v>10</v>
      </c>
      <c r="R2691">
        <f t="shared" ref="R2691:R2754" si="385">IFERROR(ROUND(E2691/L2691,2),0)</f>
        <v>37.54</v>
      </c>
      <c r="S2691" s="15">
        <f t="shared" ref="S2691:S2754" si="386">(((J2691/60)/60)/24)+DATE(1970,1,1)</f>
        <v>42467.548541666663</v>
      </c>
      <c r="T2691" s="15">
        <f t="shared" ref="T2691:T2754" si="387">(((I2691/60)/60)/24)+DATE(1970,1,1)</f>
        <v>42496.544444444444</v>
      </c>
      <c r="U2691">
        <f t="shared" si="382"/>
        <v>2016</v>
      </c>
      <c r="V2691">
        <f t="shared" si="383"/>
        <v>29</v>
      </c>
    </row>
    <row r="2692" spans="1:22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 t="s">
        <v>8327</v>
      </c>
      <c r="P2692" t="s">
        <v>8330</v>
      </c>
      <c r="Q2692">
        <f t="shared" si="384"/>
        <v>10</v>
      </c>
      <c r="R2692">
        <f t="shared" si="385"/>
        <v>54.11</v>
      </c>
      <c r="S2692" s="15">
        <f t="shared" si="386"/>
        <v>42427.721006944441</v>
      </c>
      <c r="T2692" s="15">
        <f t="shared" si="387"/>
        <v>42457.679340277777</v>
      </c>
      <c r="U2692">
        <f t="shared" si="382"/>
        <v>2016</v>
      </c>
    </row>
    <row r="2693" spans="1:22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 t="s">
        <v>8308</v>
      </c>
      <c r="P2693" t="s">
        <v>8310</v>
      </c>
      <c r="Q2693">
        <f t="shared" si="384"/>
        <v>2</v>
      </c>
      <c r="R2693">
        <f t="shared" si="385"/>
        <v>60.75</v>
      </c>
      <c r="S2693" s="15">
        <f t="shared" si="386"/>
        <v>42704.086053240739</v>
      </c>
      <c r="T2693" s="15">
        <f t="shared" si="387"/>
        <v>42734.086053240739</v>
      </c>
      <c r="U2693">
        <f t="shared" si="382"/>
        <v>2016</v>
      </c>
    </row>
    <row r="2694" spans="1:22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 t="s">
        <v>8323</v>
      </c>
      <c r="P2694" t="s">
        <v>8326</v>
      </c>
      <c r="Q2694">
        <f t="shared" si="384"/>
        <v>108</v>
      </c>
      <c r="R2694">
        <f t="shared" si="385"/>
        <v>44.09</v>
      </c>
      <c r="S2694" s="15">
        <f t="shared" si="386"/>
        <v>42746.261782407411</v>
      </c>
      <c r="T2694" s="15">
        <f t="shared" si="387"/>
        <v>42784.207638888889</v>
      </c>
      <c r="U2694">
        <f t="shared" si="382"/>
        <v>2017</v>
      </c>
      <c r="V2694">
        <f t="shared" ref="V2694:V2695" si="388">_xlfn.DAYS(T2694,S2694)</f>
        <v>38</v>
      </c>
    </row>
    <row r="2695" spans="1:22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 t="s">
        <v>8323</v>
      </c>
      <c r="P2695" t="s">
        <v>8326</v>
      </c>
      <c r="Q2695">
        <f t="shared" si="384"/>
        <v>138</v>
      </c>
      <c r="R2695">
        <f t="shared" si="385"/>
        <v>28.32</v>
      </c>
      <c r="S2695" s="15">
        <f t="shared" si="386"/>
        <v>42410.017199074078</v>
      </c>
      <c r="T2695" s="15">
        <f t="shared" si="387"/>
        <v>42430.999305555553</v>
      </c>
      <c r="U2695">
        <f t="shared" si="382"/>
        <v>2016</v>
      </c>
      <c r="V2695">
        <f t="shared" si="388"/>
        <v>20</v>
      </c>
    </row>
    <row r="2696" spans="1:22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 t="s">
        <v>8308</v>
      </c>
      <c r="P2696" t="s">
        <v>8310</v>
      </c>
      <c r="Q2696">
        <f t="shared" si="384"/>
        <v>1</v>
      </c>
      <c r="R2696">
        <f t="shared" si="385"/>
        <v>120.25</v>
      </c>
      <c r="S2696" s="15">
        <f t="shared" si="386"/>
        <v>42726.192916666667</v>
      </c>
      <c r="T2696" s="15">
        <f t="shared" si="387"/>
        <v>42786.192916666667</v>
      </c>
      <c r="U2696">
        <f t="shared" si="382"/>
        <v>2016</v>
      </c>
    </row>
    <row r="2697" spans="1:22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 t="s">
        <v>8323</v>
      </c>
      <c r="P2697" t="s">
        <v>8335</v>
      </c>
      <c r="Q2697">
        <f t="shared" si="384"/>
        <v>5</v>
      </c>
      <c r="R2697">
        <f t="shared" si="385"/>
        <v>60.13</v>
      </c>
      <c r="S2697" s="15">
        <f t="shared" si="386"/>
        <v>42140.421319444446</v>
      </c>
      <c r="T2697" s="15">
        <f t="shared" si="387"/>
        <v>42171.979166666672</v>
      </c>
      <c r="U2697">
        <f t="shared" si="382"/>
        <v>2015</v>
      </c>
    </row>
    <row r="2698" spans="1:22" ht="48" hidden="1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 t="s">
        <v>8308</v>
      </c>
      <c r="P2698" t="s">
        <v>8310</v>
      </c>
      <c r="Q2698">
        <f t="shared" si="384"/>
        <v>12</v>
      </c>
      <c r="R2698">
        <f t="shared" si="385"/>
        <v>60</v>
      </c>
      <c r="S2698" s="15">
        <f t="shared" si="386"/>
        <v>42411.828287037039</v>
      </c>
      <c r="T2698" s="15">
        <f t="shared" si="387"/>
        <v>42441.828287037039</v>
      </c>
      <c r="U2698">
        <f t="shared" si="382"/>
        <v>2016</v>
      </c>
    </row>
    <row r="2699" spans="1:22" ht="32" hidden="1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 t="s">
        <v>8321</v>
      </c>
      <c r="P2699" t="s">
        <v>8339</v>
      </c>
      <c r="Q2699">
        <f t="shared" si="384"/>
        <v>64</v>
      </c>
      <c r="R2699">
        <f t="shared" si="385"/>
        <v>40</v>
      </c>
      <c r="S2699" s="15">
        <f t="shared" si="386"/>
        <v>42107.703877314809</v>
      </c>
      <c r="T2699" s="15">
        <f t="shared" si="387"/>
        <v>42137.703877314809</v>
      </c>
      <c r="U2699">
        <f t="shared" si="382"/>
        <v>2015</v>
      </c>
    </row>
    <row r="2700" spans="1:22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 t="s">
        <v>8316</v>
      </c>
      <c r="P2700" t="s">
        <v>8334</v>
      </c>
      <c r="Q2700">
        <f t="shared" si="384"/>
        <v>10</v>
      </c>
      <c r="R2700">
        <f t="shared" si="385"/>
        <v>21.73</v>
      </c>
      <c r="S2700" s="15">
        <f t="shared" si="386"/>
        <v>41156.963344907403</v>
      </c>
      <c r="T2700" s="15">
        <f t="shared" si="387"/>
        <v>41186.963344907403</v>
      </c>
      <c r="U2700">
        <f t="shared" si="382"/>
        <v>2012</v>
      </c>
    </row>
    <row r="2701" spans="1:22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 t="s">
        <v>8323</v>
      </c>
      <c r="P2701" t="s">
        <v>8324</v>
      </c>
      <c r="Q2701">
        <f t="shared" si="384"/>
        <v>12</v>
      </c>
      <c r="R2701">
        <f t="shared" si="385"/>
        <v>78.33</v>
      </c>
      <c r="S2701" s="15">
        <f t="shared" si="386"/>
        <v>42100.723738425921</v>
      </c>
      <c r="T2701" s="15">
        <f t="shared" si="387"/>
        <v>42129.783333333333</v>
      </c>
      <c r="U2701">
        <f t="shared" si="382"/>
        <v>2015</v>
      </c>
    </row>
    <row r="2702" spans="1:22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 t="s">
        <v>8323</v>
      </c>
      <c r="P2702" t="s">
        <v>8326</v>
      </c>
      <c r="Q2702">
        <f t="shared" si="384"/>
        <v>149</v>
      </c>
      <c r="R2702">
        <f t="shared" si="385"/>
        <v>15.13</v>
      </c>
      <c r="S2702" s="15">
        <f t="shared" si="386"/>
        <v>42433.761886574073</v>
      </c>
      <c r="T2702" s="15">
        <f t="shared" si="387"/>
        <v>42442.916666666672</v>
      </c>
      <c r="U2702">
        <f t="shared" si="382"/>
        <v>2016</v>
      </c>
      <c r="V2702">
        <f>_xlfn.DAYS(T2702,S2702)</f>
        <v>9</v>
      </c>
    </row>
    <row r="2703" spans="1:22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 t="s">
        <v>8308</v>
      </c>
      <c r="P2703" t="s">
        <v>8310</v>
      </c>
      <c r="Q2703">
        <f t="shared" si="384"/>
        <v>0</v>
      </c>
      <c r="R2703">
        <f t="shared" si="385"/>
        <v>116.75</v>
      </c>
      <c r="S2703" s="15">
        <f t="shared" si="386"/>
        <v>42437.924988425926</v>
      </c>
      <c r="T2703" s="15">
        <f t="shared" si="387"/>
        <v>42497.883321759262</v>
      </c>
      <c r="U2703">
        <f t="shared" si="382"/>
        <v>2016</v>
      </c>
    </row>
    <row r="2704" spans="1:22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 t="s">
        <v>8323</v>
      </c>
      <c r="P2704" t="s">
        <v>8326</v>
      </c>
      <c r="Q2704">
        <f t="shared" si="384"/>
        <v>5</v>
      </c>
      <c r="R2704">
        <f t="shared" si="385"/>
        <v>35.92</v>
      </c>
      <c r="S2704" s="15">
        <f t="shared" si="386"/>
        <v>41974.738576388889</v>
      </c>
      <c r="T2704" s="15">
        <f t="shared" si="387"/>
        <v>41994.738576388889</v>
      </c>
      <c r="U2704">
        <f t="shared" si="382"/>
        <v>2014</v>
      </c>
      <c r="V2704">
        <f>_xlfn.DAYS(T2704,S2704)</f>
        <v>20</v>
      </c>
    </row>
    <row r="2705" spans="1:22" ht="48" hidden="1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 t="s">
        <v>8308</v>
      </c>
      <c r="P2705" t="s">
        <v>8342</v>
      </c>
      <c r="Q2705">
        <f t="shared" si="384"/>
        <v>1</v>
      </c>
      <c r="R2705">
        <f t="shared" si="385"/>
        <v>57.88</v>
      </c>
      <c r="S2705" s="15">
        <f t="shared" si="386"/>
        <v>41989.853692129633</v>
      </c>
      <c r="T2705" s="15">
        <f t="shared" si="387"/>
        <v>42019.811805555553</v>
      </c>
      <c r="U2705">
        <f t="shared" si="382"/>
        <v>2014</v>
      </c>
    </row>
    <row r="2706" spans="1:22" ht="32" hidden="1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 t="s">
        <v>8327</v>
      </c>
      <c r="P2706" t="s">
        <v>8331</v>
      </c>
      <c r="Q2706">
        <f t="shared" si="384"/>
        <v>116</v>
      </c>
      <c r="R2706">
        <f t="shared" si="385"/>
        <v>35.619999999999997</v>
      </c>
      <c r="S2706" s="15">
        <f t="shared" si="386"/>
        <v>42240.852534722217</v>
      </c>
      <c r="T2706" s="15">
        <f t="shared" si="387"/>
        <v>42270.852534722217</v>
      </c>
      <c r="U2706">
        <f t="shared" si="382"/>
        <v>2015</v>
      </c>
    </row>
    <row r="2707" spans="1:22" ht="32" hidden="1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 t="s">
        <v>8319</v>
      </c>
      <c r="P2707" t="s">
        <v>8345</v>
      </c>
      <c r="Q2707">
        <f t="shared" si="384"/>
        <v>2</v>
      </c>
      <c r="R2707">
        <f t="shared" si="385"/>
        <v>76.67</v>
      </c>
      <c r="S2707" s="15">
        <f t="shared" si="386"/>
        <v>42204.875868055555</v>
      </c>
      <c r="T2707" s="15">
        <f t="shared" si="387"/>
        <v>42234.875868055555</v>
      </c>
      <c r="U2707">
        <f t="shared" si="382"/>
        <v>2015</v>
      </c>
    </row>
    <row r="2708" spans="1:22" ht="48" hidden="1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 t="s">
        <v>8319</v>
      </c>
      <c r="P2708" t="s">
        <v>8345</v>
      </c>
      <c r="Q2708">
        <f t="shared" si="384"/>
        <v>3</v>
      </c>
      <c r="R2708">
        <f t="shared" si="385"/>
        <v>35.380000000000003</v>
      </c>
      <c r="S2708" s="15">
        <f t="shared" si="386"/>
        <v>42198.695138888885</v>
      </c>
      <c r="T2708" s="15">
        <f t="shared" si="387"/>
        <v>42238.165972222225</v>
      </c>
      <c r="U2708">
        <f t="shared" si="382"/>
        <v>2015</v>
      </c>
    </row>
    <row r="2709" spans="1:22" ht="4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 t="s">
        <v>8323</v>
      </c>
      <c r="P2709" t="s">
        <v>8326</v>
      </c>
      <c r="Q2709">
        <f t="shared" si="384"/>
        <v>8</v>
      </c>
      <c r="R2709">
        <f t="shared" si="385"/>
        <v>38.33</v>
      </c>
      <c r="S2709" s="15">
        <f t="shared" si="386"/>
        <v>41904.650578703702</v>
      </c>
      <c r="T2709" s="15">
        <f t="shared" si="387"/>
        <v>41934.650578703702</v>
      </c>
      <c r="U2709">
        <f t="shared" si="382"/>
        <v>2014</v>
      </c>
      <c r="V2709">
        <f>_xlfn.DAYS(T2709,S2709)</f>
        <v>30</v>
      </c>
    </row>
    <row r="2710" spans="1:22" ht="48" hidden="1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 t="s">
        <v>8321</v>
      </c>
      <c r="P2710" t="s">
        <v>8343</v>
      </c>
      <c r="Q2710">
        <f t="shared" si="384"/>
        <v>131</v>
      </c>
      <c r="R2710">
        <f t="shared" si="385"/>
        <v>21.9</v>
      </c>
      <c r="S2710" s="15">
        <f t="shared" si="386"/>
        <v>40935.005104166667</v>
      </c>
      <c r="T2710" s="15">
        <f t="shared" si="387"/>
        <v>40965.005104166667</v>
      </c>
      <c r="U2710">
        <f t="shared" si="382"/>
        <v>2012</v>
      </c>
    </row>
    <row r="2711" spans="1:22" ht="48" hidden="1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 t="s">
        <v>8321</v>
      </c>
      <c r="P2711" t="s">
        <v>8343</v>
      </c>
      <c r="Q2711">
        <f t="shared" si="384"/>
        <v>153</v>
      </c>
      <c r="R2711">
        <f t="shared" si="385"/>
        <v>30.67</v>
      </c>
      <c r="S2711" s="15">
        <f t="shared" si="386"/>
        <v>40844.691643518519</v>
      </c>
      <c r="T2711" s="15">
        <f t="shared" si="387"/>
        <v>40904.733310185184</v>
      </c>
      <c r="U2711">
        <f t="shared" si="382"/>
        <v>2011</v>
      </c>
    </row>
    <row r="2712" spans="1:22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 t="s">
        <v>8323</v>
      </c>
      <c r="P2712" t="s">
        <v>8326</v>
      </c>
      <c r="Q2712">
        <f t="shared" si="384"/>
        <v>184</v>
      </c>
      <c r="R2712">
        <f t="shared" si="385"/>
        <v>30.67</v>
      </c>
      <c r="S2712" s="15">
        <f t="shared" si="386"/>
        <v>42383.793124999997</v>
      </c>
      <c r="T2712" s="15">
        <f t="shared" si="387"/>
        <v>42413.793124999997</v>
      </c>
      <c r="U2712">
        <f t="shared" si="382"/>
        <v>2016</v>
      </c>
      <c r="V2712">
        <f>_xlfn.DAYS(T2712,S2712)</f>
        <v>30</v>
      </c>
    </row>
    <row r="2713" spans="1:22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 t="s">
        <v>8323</v>
      </c>
      <c r="P2713" t="s">
        <v>8335</v>
      </c>
      <c r="Q2713">
        <f t="shared" si="384"/>
        <v>30</v>
      </c>
      <c r="R2713">
        <f t="shared" si="385"/>
        <v>50.56</v>
      </c>
      <c r="S2713" s="15">
        <f t="shared" si="386"/>
        <v>42090.909016203703</v>
      </c>
      <c r="T2713" s="15">
        <f t="shared" si="387"/>
        <v>42097.909016203703</v>
      </c>
      <c r="U2713">
        <f t="shared" si="382"/>
        <v>2015</v>
      </c>
    </row>
    <row r="2714" spans="1:22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 t="s">
        <v>8323</v>
      </c>
      <c r="P2714" t="s">
        <v>8326</v>
      </c>
      <c r="Q2714">
        <f t="shared" si="384"/>
        <v>2</v>
      </c>
      <c r="R2714">
        <f t="shared" si="385"/>
        <v>32.36</v>
      </c>
      <c r="S2714" s="15">
        <f t="shared" si="386"/>
        <v>42601.827141203699</v>
      </c>
      <c r="T2714" s="15">
        <f t="shared" si="387"/>
        <v>42631.827141203699</v>
      </c>
      <c r="U2714">
        <f t="shared" si="382"/>
        <v>2016</v>
      </c>
      <c r="V2714">
        <f t="shared" ref="V2714:V2715" si="389">_xlfn.DAYS(T2714,S2714)</f>
        <v>30</v>
      </c>
    </row>
    <row r="2715" spans="1:22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 t="s">
        <v>8323</v>
      </c>
      <c r="P2715" t="s">
        <v>8326</v>
      </c>
      <c r="Q2715">
        <f t="shared" si="384"/>
        <v>38</v>
      </c>
      <c r="R2715">
        <f t="shared" si="385"/>
        <v>32.36</v>
      </c>
      <c r="S2715" s="15">
        <f t="shared" si="386"/>
        <v>42775.964212962965</v>
      </c>
      <c r="T2715" s="15">
        <f t="shared" si="387"/>
        <v>42795.791666666672</v>
      </c>
      <c r="U2715">
        <f t="shared" si="382"/>
        <v>2017</v>
      </c>
      <c r="V2715">
        <f t="shared" si="389"/>
        <v>20</v>
      </c>
    </row>
    <row r="2716" spans="1:22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 t="s">
        <v>8323</v>
      </c>
      <c r="P2716" t="s">
        <v>8335</v>
      </c>
      <c r="Q2716">
        <f t="shared" si="384"/>
        <v>3</v>
      </c>
      <c r="R2716">
        <f t="shared" si="385"/>
        <v>30.13</v>
      </c>
      <c r="S2716" s="15">
        <f t="shared" si="386"/>
        <v>42047.724444444444</v>
      </c>
      <c r="T2716" s="15">
        <f t="shared" si="387"/>
        <v>42077.132638888885</v>
      </c>
      <c r="U2716">
        <f t="shared" si="382"/>
        <v>2015</v>
      </c>
    </row>
    <row r="2717" spans="1:22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 t="s">
        <v>8323</v>
      </c>
      <c r="P2717" t="s">
        <v>8324</v>
      </c>
      <c r="Q2717">
        <f t="shared" si="384"/>
        <v>3</v>
      </c>
      <c r="R2717">
        <f t="shared" si="385"/>
        <v>41</v>
      </c>
      <c r="S2717" s="15">
        <f t="shared" si="386"/>
        <v>41829.935717592591</v>
      </c>
      <c r="T2717" s="15">
        <f t="shared" si="387"/>
        <v>41859.935717592591</v>
      </c>
      <c r="U2717">
        <f t="shared" si="382"/>
        <v>2014</v>
      </c>
    </row>
    <row r="2718" spans="1:22" ht="48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 t="s">
        <v>8323</v>
      </c>
      <c r="P2718" t="s">
        <v>8326</v>
      </c>
      <c r="Q2718">
        <f t="shared" si="384"/>
        <v>18</v>
      </c>
      <c r="R2718">
        <f t="shared" si="385"/>
        <v>64.290000000000006</v>
      </c>
      <c r="S2718" s="15">
        <f t="shared" si="386"/>
        <v>41795.598923611113</v>
      </c>
      <c r="T2718" s="15">
        <f t="shared" si="387"/>
        <v>41825.598923611113</v>
      </c>
      <c r="U2718">
        <f t="shared" si="382"/>
        <v>2014</v>
      </c>
      <c r="V2718">
        <f t="shared" ref="V2718:V2719" si="390">_xlfn.DAYS(T2718,S2718)</f>
        <v>30</v>
      </c>
    </row>
    <row r="2719" spans="1:22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 t="s">
        <v>8323</v>
      </c>
      <c r="P2719" t="s">
        <v>8326</v>
      </c>
      <c r="Q2719">
        <f t="shared" si="384"/>
        <v>113</v>
      </c>
      <c r="R2719">
        <f t="shared" si="385"/>
        <v>30</v>
      </c>
      <c r="S2719" s="15">
        <f t="shared" si="386"/>
        <v>42064.785613425927</v>
      </c>
      <c r="T2719" s="15">
        <f t="shared" si="387"/>
        <v>42099.743946759263</v>
      </c>
      <c r="U2719">
        <f t="shared" si="382"/>
        <v>2015</v>
      </c>
      <c r="V2719">
        <f t="shared" si="390"/>
        <v>35</v>
      </c>
    </row>
    <row r="2720" spans="1:22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 t="s">
        <v>8311</v>
      </c>
      <c r="P2720" t="s">
        <v>8348</v>
      </c>
      <c r="Q2720">
        <f t="shared" si="384"/>
        <v>7</v>
      </c>
      <c r="R2720">
        <f t="shared" si="385"/>
        <v>44.5</v>
      </c>
      <c r="S2720" s="15">
        <f t="shared" si="386"/>
        <v>42622.456238425926</v>
      </c>
      <c r="T2720" s="15">
        <f t="shared" si="387"/>
        <v>42652.456238425926</v>
      </c>
      <c r="U2720">
        <f t="shared" si="382"/>
        <v>2016</v>
      </c>
    </row>
    <row r="2721" spans="1:22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 t="s">
        <v>8311</v>
      </c>
      <c r="P2721" t="s">
        <v>8352</v>
      </c>
      <c r="Q2721">
        <f t="shared" si="384"/>
        <v>9</v>
      </c>
      <c r="R2721">
        <f t="shared" si="385"/>
        <v>40.450000000000003</v>
      </c>
      <c r="S2721" s="15">
        <f t="shared" si="386"/>
        <v>42067.722372685181</v>
      </c>
      <c r="T2721" s="15">
        <f t="shared" si="387"/>
        <v>42097.651388888888</v>
      </c>
      <c r="U2721">
        <f t="shared" si="382"/>
        <v>2015</v>
      </c>
    </row>
    <row r="2722" spans="1:22" ht="48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 t="s">
        <v>8323</v>
      </c>
      <c r="P2722" t="s">
        <v>8326</v>
      </c>
      <c r="Q2722">
        <f t="shared" si="384"/>
        <v>18</v>
      </c>
      <c r="R2722">
        <f t="shared" si="385"/>
        <v>44</v>
      </c>
      <c r="S2722" s="15">
        <f t="shared" si="386"/>
        <v>41982.87364583333</v>
      </c>
      <c r="T2722" s="15">
        <f t="shared" si="387"/>
        <v>42012.87364583333</v>
      </c>
      <c r="U2722">
        <f t="shared" si="382"/>
        <v>2014</v>
      </c>
      <c r="V2722">
        <f t="shared" ref="V2722:V2724" si="391">_xlfn.DAYS(T2722,S2722)</f>
        <v>30</v>
      </c>
    </row>
    <row r="2723" spans="1:22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 t="s">
        <v>8323</v>
      </c>
      <c r="P2723" t="s">
        <v>8326</v>
      </c>
      <c r="Q2723">
        <f t="shared" si="384"/>
        <v>110</v>
      </c>
      <c r="R2723">
        <f t="shared" si="385"/>
        <v>24.44</v>
      </c>
      <c r="S2723" s="15">
        <f t="shared" si="386"/>
        <v>42213.505474537036</v>
      </c>
      <c r="T2723" s="15">
        <f t="shared" si="387"/>
        <v>42238.505474537036</v>
      </c>
      <c r="U2723">
        <f t="shared" si="382"/>
        <v>2015</v>
      </c>
      <c r="V2723">
        <f t="shared" si="391"/>
        <v>25</v>
      </c>
    </row>
    <row r="2724" spans="1:22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 t="s">
        <v>8323</v>
      </c>
      <c r="P2724" t="s">
        <v>8326</v>
      </c>
      <c r="Q2724">
        <f t="shared" si="384"/>
        <v>22</v>
      </c>
      <c r="R2724">
        <f t="shared" si="385"/>
        <v>48.56</v>
      </c>
      <c r="S2724" s="15">
        <f t="shared" si="386"/>
        <v>42245.234340277777</v>
      </c>
      <c r="T2724" s="15">
        <f t="shared" si="387"/>
        <v>42263.234340277777</v>
      </c>
      <c r="U2724">
        <f t="shared" si="382"/>
        <v>2015</v>
      </c>
      <c r="V2724">
        <f t="shared" si="391"/>
        <v>18</v>
      </c>
    </row>
    <row r="2725" spans="1:22" ht="48" hidden="1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 t="s">
        <v>8308</v>
      </c>
      <c r="P2725" t="s">
        <v>8342</v>
      </c>
      <c r="Q2725">
        <f t="shared" si="384"/>
        <v>4</v>
      </c>
      <c r="R2725">
        <f t="shared" si="385"/>
        <v>145</v>
      </c>
      <c r="S2725" s="15">
        <f t="shared" si="386"/>
        <v>42027.056793981479</v>
      </c>
      <c r="T2725" s="15">
        <f t="shared" si="387"/>
        <v>42057.056793981479</v>
      </c>
      <c r="U2725">
        <f t="shared" si="382"/>
        <v>2015</v>
      </c>
    </row>
    <row r="2726" spans="1:22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 t="s">
        <v>8321</v>
      </c>
      <c r="P2726" t="s">
        <v>8325</v>
      </c>
      <c r="Q2726">
        <f t="shared" si="384"/>
        <v>16</v>
      </c>
      <c r="R2726">
        <f t="shared" si="385"/>
        <v>43.5</v>
      </c>
      <c r="S2726" s="15">
        <f t="shared" si="386"/>
        <v>41835.126805555556</v>
      </c>
      <c r="T2726" s="15">
        <f t="shared" si="387"/>
        <v>41867.987500000003</v>
      </c>
      <c r="U2726">
        <f t="shared" si="382"/>
        <v>2014</v>
      </c>
    </row>
    <row r="2727" spans="1:22" ht="32" hidden="1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 t="s">
        <v>8327</v>
      </c>
      <c r="P2727" t="s">
        <v>8331</v>
      </c>
      <c r="Q2727">
        <f t="shared" si="384"/>
        <v>109</v>
      </c>
      <c r="R2727">
        <f t="shared" si="385"/>
        <v>31.07</v>
      </c>
      <c r="S2727" s="15">
        <f t="shared" si="386"/>
        <v>41619.998310185183</v>
      </c>
      <c r="T2727" s="15">
        <f t="shared" si="387"/>
        <v>41629.197222222225</v>
      </c>
      <c r="U2727">
        <f t="shared" si="382"/>
        <v>2013</v>
      </c>
    </row>
    <row r="2728" spans="1:22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 t="s">
        <v>8308</v>
      </c>
      <c r="P2728" t="s">
        <v>8318</v>
      </c>
      <c r="Q2728">
        <f t="shared" si="384"/>
        <v>2</v>
      </c>
      <c r="R2728">
        <f t="shared" si="385"/>
        <v>108.25</v>
      </c>
      <c r="S2728" s="15">
        <f t="shared" si="386"/>
        <v>42703.917824074073</v>
      </c>
      <c r="T2728" s="15">
        <f t="shared" si="387"/>
        <v>42733.917824074073</v>
      </c>
      <c r="U2728">
        <f t="shared" si="382"/>
        <v>2016</v>
      </c>
    </row>
    <row r="2729" spans="1:22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 t="s">
        <v>8321</v>
      </c>
      <c r="P2729" t="s">
        <v>8339</v>
      </c>
      <c r="Q2729">
        <f t="shared" si="384"/>
        <v>1</v>
      </c>
      <c r="R2729">
        <f t="shared" si="385"/>
        <v>35.83</v>
      </c>
      <c r="S2729" s="15">
        <f t="shared" si="386"/>
        <v>41863.260381944441</v>
      </c>
      <c r="T2729" s="15">
        <f t="shared" si="387"/>
        <v>41893.260381944441</v>
      </c>
      <c r="U2729">
        <f t="shared" si="382"/>
        <v>2014</v>
      </c>
    </row>
    <row r="2730" spans="1:22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 t="s">
        <v>8323</v>
      </c>
      <c r="P2730" t="s">
        <v>8326</v>
      </c>
      <c r="Q2730">
        <f t="shared" si="384"/>
        <v>34</v>
      </c>
      <c r="R2730">
        <f t="shared" si="385"/>
        <v>33.08</v>
      </c>
      <c r="S2730" s="15">
        <f t="shared" si="386"/>
        <v>42022.661527777775</v>
      </c>
      <c r="T2730" s="15">
        <f t="shared" si="387"/>
        <v>42063.5</v>
      </c>
      <c r="U2730">
        <f t="shared" si="382"/>
        <v>2015</v>
      </c>
      <c r="V2730">
        <f>_xlfn.DAYS(T2730,S2730)</f>
        <v>41</v>
      </c>
    </row>
    <row r="2731" spans="1:22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 t="s">
        <v>8323</v>
      </c>
      <c r="P2731" t="s">
        <v>8324</v>
      </c>
      <c r="Q2731">
        <f t="shared" si="384"/>
        <v>57</v>
      </c>
      <c r="R2731">
        <f t="shared" si="385"/>
        <v>43</v>
      </c>
      <c r="S2731" s="15">
        <f t="shared" si="386"/>
        <v>42081.515335648146</v>
      </c>
      <c r="T2731" s="15">
        <f t="shared" si="387"/>
        <v>42095.515335648146</v>
      </c>
      <c r="U2731">
        <f t="shared" si="382"/>
        <v>2015</v>
      </c>
    </row>
    <row r="2732" spans="1:22" ht="48" hidden="1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 t="s">
        <v>8319</v>
      </c>
      <c r="P2732" t="s">
        <v>8320</v>
      </c>
      <c r="Q2732">
        <f t="shared" si="384"/>
        <v>108</v>
      </c>
      <c r="R2732">
        <f t="shared" si="385"/>
        <v>47.78</v>
      </c>
      <c r="S2732" s="15">
        <f t="shared" si="386"/>
        <v>42607.316122685181</v>
      </c>
      <c r="T2732" s="15">
        <f t="shared" si="387"/>
        <v>42613.233333333337</v>
      </c>
      <c r="U2732">
        <f t="shared" si="382"/>
        <v>2016</v>
      </c>
    </row>
    <row r="2733" spans="1:22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 t="s">
        <v>8323</v>
      </c>
      <c r="P2733" t="s">
        <v>8326</v>
      </c>
      <c r="Q2733">
        <f t="shared" si="384"/>
        <v>129</v>
      </c>
      <c r="R2733">
        <f t="shared" si="385"/>
        <v>30.71</v>
      </c>
      <c r="S2733" s="15">
        <f t="shared" si="386"/>
        <v>42309.191307870366</v>
      </c>
      <c r="T2733" s="15">
        <f t="shared" si="387"/>
        <v>42338.9375</v>
      </c>
      <c r="U2733">
        <f t="shared" si="382"/>
        <v>2015</v>
      </c>
      <c r="V2733">
        <f t="shared" ref="V2733:V2735" si="392">_xlfn.DAYS(T2733,S2733)</f>
        <v>29</v>
      </c>
    </row>
    <row r="2734" spans="1:22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 t="s">
        <v>8323</v>
      </c>
      <c r="P2734" t="s">
        <v>8326</v>
      </c>
      <c r="Q2734">
        <f t="shared" si="384"/>
        <v>143</v>
      </c>
      <c r="R2734">
        <f t="shared" si="385"/>
        <v>21.5</v>
      </c>
      <c r="S2734" s="15">
        <f t="shared" si="386"/>
        <v>42160.651817129634</v>
      </c>
      <c r="T2734" s="15">
        <f t="shared" si="387"/>
        <v>42190.651817129634</v>
      </c>
      <c r="U2734">
        <f t="shared" si="382"/>
        <v>2015</v>
      </c>
      <c r="V2734">
        <f t="shared" si="392"/>
        <v>30</v>
      </c>
    </row>
    <row r="2735" spans="1:22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 t="s">
        <v>8323</v>
      </c>
      <c r="P2735" t="s">
        <v>8326</v>
      </c>
      <c r="Q2735">
        <f t="shared" si="384"/>
        <v>28</v>
      </c>
      <c r="R2735">
        <f t="shared" si="385"/>
        <v>61</v>
      </c>
      <c r="S2735" s="15">
        <f t="shared" si="386"/>
        <v>42089.901574074072</v>
      </c>
      <c r="T2735" s="15">
        <f t="shared" si="387"/>
        <v>42149.901574074072</v>
      </c>
      <c r="U2735">
        <f t="shared" si="382"/>
        <v>2015</v>
      </c>
      <c r="V2735">
        <f t="shared" si="392"/>
        <v>60</v>
      </c>
    </row>
    <row r="2736" spans="1:22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 t="s">
        <v>8308</v>
      </c>
      <c r="P2736" t="s">
        <v>8342</v>
      </c>
      <c r="Q2736">
        <f t="shared" si="384"/>
        <v>0</v>
      </c>
      <c r="R2736">
        <f t="shared" si="385"/>
        <v>53.25</v>
      </c>
      <c r="S2736" s="15">
        <f t="shared" si="386"/>
        <v>42083.069884259254</v>
      </c>
      <c r="T2736" s="15">
        <f t="shared" si="387"/>
        <v>42128.069884259254</v>
      </c>
      <c r="U2736">
        <f t="shared" si="382"/>
        <v>2015</v>
      </c>
    </row>
    <row r="2737" spans="1:22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 t="s">
        <v>8323</v>
      </c>
      <c r="P2737" t="s">
        <v>8335</v>
      </c>
      <c r="Q2737">
        <f t="shared" si="384"/>
        <v>9</v>
      </c>
      <c r="R2737">
        <f t="shared" si="385"/>
        <v>47.33</v>
      </c>
      <c r="S2737" s="15">
        <f t="shared" si="386"/>
        <v>41975.676111111112</v>
      </c>
      <c r="T2737" s="15">
        <f t="shared" si="387"/>
        <v>42006.676111111112</v>
      </c>
      <c r="U2737">
        <f t="shared" si="382"/>
        <v>2014</v>
      </c>
    </row>
    <row r="2738" spans="1:22" ht="48" hidden="1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 t="s">
        <v>8316</v>
      </c>
      <c r="P2738" t="s">
        <v>8344</v>
      </c>
      <c r="Q2738">
        <f t="shared" si="384"/>
        <v>0</v>
      </c>
      <c r="R2738">
        <f t="shared" si="385"/>
        <v>60.71</v>
      </c>
      <c r="S2738" s="15">
        <f t="shared" si="386"/>
        <v>42094.667256944449</v>
      </c>
      <c r="T2738" s="15">
        <f t="shared" si="387"/>
        <v>42124.667256944449</v>
      </c>
      <c r="U2738">
        <f t="shared" si="382"/>
        <v>2015</v>
      </c>
    </row>
    <row r="2739" spans="1:22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 t="s">
        <v>8316</v>
      </c>
      <c r="P2739" t="s">
        <v>8334</v>
      </c>
      <c r="Q2739">
        <f t="shared" si="384"/>
        <v>5</v>
      </c>
      <c r="R2739">
        <f t="shared" si="385"/>
        <v>17.71</v>
      </c>
      <c r="S2739" s="15">
        <f t="shared" si="386"/>
        <v>41577.045428240745</v>
      </c>
      <c r="T2739" s="15">
        <f t="shared" si="387"/>
        <v>41617.249305555553</v>
      </c>
      <c r="U2739">
        <f t="shared" si="382"/>
        <v>2013</v>
      </c>
    </row>
    <row r="2740" spans="1:22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 t="s">
        <v>8323</v>
      </c>
      <c r="P2740" t="s">
        <v>8326</v>
      </c>
      <c r="Q2740">
        <f t="shared" si="384"/>
        <v>24</v>
      </c>
      <c r="R2740">
        <f t="shared" si="385"/>
        <v>53.13</v>
      </c>
      <c r="S2740" s="15">
        <f t="shared" si="386"/>
        <v>42306.848854166667</v>
      </c>
      <c r="T2740" s="15">
        <f t="shared" si="387"/>
        <v>42336.890520833331</v>
      </c>
      <c r="U2740">
        <f t="shared" si="382"/>
        <v>2015</v>
      </c>
      <c r="V2740">
        <f>_xlfn.DAYS(T2740,S2740)</f>
        <v>30</v>
      </c>
    </row>
    <row r="2741" spans="1:22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 t="s">
        <v>8327</v>
      </c>
      <c r="P2741" t="s">
        <v>8329</v>
      </c>
      <c r="Q2741">
        <f t="shared" si="384"/>
        <v>101</v>
      </c>
      <c r="R2741">
        <f t="shared" si="385"/>
        <v>47.22</v>
      </c>
      <c r="S2741" s="15">
        <f t="shared" si="386"/>
        <v>42299.776770833334</v>
      </c>
      <c r="T2741" s="15">
        <f t="shared" si="387"/>
        <v>42310.333333333328</v>
      </c>
      <c r="U2741">
        <f t="shared" si="382"/>
        <v>2015</v>
      </c>
    </row>
    <row r="2742" spans="1:22" ht="48" hidden="1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 t="s">
        <v>8321</v>
      </c>
      <c r="P2742" t="s">
        <v>8343</v>
      </c>
      <c r="Q2742">
        <f t="shared" si="384"/>
        <v>106</v>
      </c>
      <c r="R2742">
        <f t="shared" si="385"/>
        <v>53.13</v>
      </c>
      <c r="S2742" s="15">
        <f t="shared" si="386"/>
        <v>40706.135208333333</v>
      </c>
      <c r="T2742" s="15">
        <f t="shared" si="387"/>
        <v>40736.135208333333</v>
      </c>
      <c r="U2742">
        <f t="shared" si="382"/>
        <v>2011</v>
      </c>
    </row>
    <row r="2743" spans="1:22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 t="s">
        <v>8327</v>
      </c>
      <c r="P2743" t="s">
        <v>8329</v>
      </c>
      <c r="Q2743">
        <f t="shared" si="384"/>
        <v>383</v>
      </c>
      <c r="R2743">
        <f t="shared" si="385"/>
        <v>15.04</v>
      </c>
      <c r="S2743" s="15">
        <f t="shared" si="386"/>
        <v>41276.846817129634</v>
      </c>
      <c r="T2743" s="15">
        <f t="shared" si="387"/>
        <v>41290.846817129634</v>
      </c>
      <c r="U2743">
        <f t="shared" si="382"/>
        <v>2013</v>
      </c>
    </row>
    <row r="2744" spans="1:22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 t="s">
        <v>8323</v>
      </c>
      <c r="P2744" t="s">
        <v>8326</v>
      </c>
      <c r="Q2744">
        <f t="shared" si="384"/>
        <v>210</v>
      </c>
      <c r="R2744">
        <f t="shared" si="385"/>
        <v>105</v>
      </c>
      <c r="S2744" s="15">
        <f t="shared" si="386"/>
        <v>42147.729930555557</v>
      </c>
      <c r="T2744" s="15">
        <f t="shared" si="387"/>
        <v>42177.729930555557</v>
      </c>
      <c r="U2744">
        <f t="shared" si="382"/>
        <v>2015</v>
      </c>
      <c r="V2744">
        <f>_xlfn.DAYS(T2744,S2744)</f>
        <v>30</v>
      </c>
    </row>
    <row r="2745" spans="1:22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 t="s">
        <v>8311</v>
      </c>
      <c r="P2745" t="s">
        <v>8348</v>
      </c>
      <c r="Q2745">
        <f t="shared" si="384"/>
        <v>8</v>
      </c>
      <c r="R2745">
        <f t="shared" si="385"/>
        <v>104.75</v>
      </c>
      <c r="S2745" s="15">
        <f t="shared" si="386"/>
        <v>42601.851678240739</v>
      </c>
      <c r="T2745" s="15">
        <f t="shared" si="387"/>
        <v>42631.851678240739</v>
      </c>
      <c r="U2745">
        <f t="shared" si="382"/>
        <v>2016</v>
      </c>
    </row>
    <row r="2746" spans="1:22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 t="s">
        <v>8323</v>
      </c>
      <c r="P2746" t="s">
        <v>8326</v>
      </c>
      <c r="Q2746">
        <f t="shared" si="384"/>
        <v>42</v>
      </c>
      <c r="R2746">
        <f t="shared" si="385"/>
        <v>29.79</v>
      </c>
      <c r="S2746" s="15">
        <f t="shared" si="386"/>
        <v>42111.71665509259</v>
      </c>
      <c r="T2746" s="15">
        <f t="shared" si="387"/>
        <v>42131.71665509259</v>
      </c>
      <c r="U2746">
        <f t="shared" si="382"/>
        <v>2015</v>
      </c>
      <c r="V2746">
        <f>_xlfn.DAYS(T2746,S2746)</f>
        <v>20</v>
      </c>
    </row>
    <row r="2747" spans="1:22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 t="s">
        <v>8327</v>
      </c>
      <c r="P2747" t="s">
        <v>8328</v>
      </c>
      <c r="Q2747">
        <f t="shared" si="384"/>
        <v>104</v>
      </c>
      <c r="R2747">
        <f t="shared" si="385"/>
        <v>18.91</v>
      </c>
      <c r="S2747" s="15">
        <f t="shared" si="386"/>
        <v>40192.542233796295</v>
      </c>
      <c r="T2747" s="15">
        <f t="shared" si="387"/>
        <v>40224.208333333336</v>
      </c>
      <c r="U2747">
        <f t="shared" si="382"/>
        <v>2010</v>
      </c>
    </row>
    <row r="2748" spans="1:22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 t="s">
        <v>8321</v>
      </c>
      <c r="P2748" t="s">
        <v>8339</v>
      </c>
      <c r="Q2748">
        <f t="shared" si="384"/>
        <v>14</v>
      </c>
      <c r="R2748">
        <f t="shared" si="385"/>
        <v>51.88</v>
      </c>
      <c r="S2748" s="15">
        <f t="shared" si="386"/>
        <v>42526.871331018512</v>
      </c>
      <c r="T2748" s="15">
        <f t="shared" si="387"/>
        <v>42556.871331018512</v>
      </c>
      <c r="U2748">
        <f t="shared" si="382"/>
        <v>2016</v>
      </c>
    </row>
    <row r="2749" spans="1:22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 t="s">
        <v>8323</v>
      </c>
      <c r="P2749" t="s">
        <v>8326</v>
      </c>
      <c r="Q2749">
        <f t="shared" si="384"/>
        <v>7</v>
      </c>
      <c r="R2749">
        <f t="shared" si="385"/>
        <v>59</v>
      </c>
      <c r="S2749" s="15">
        <f t="shared" si="386"/>
        <v>42293.809212962966</v>
      </c>
      <c r="T2749" s="15">
        <f t="shared" si="387"/>
        <v>42353.85087962963</v>
      </c>
      <c r="U2749">
        <f t="shared" si="382"/>
        <v>2015</v>
      </c>
      <c r="V2749">
        <f>_xlfn.DAYS(T2749,S2749)</f>
        <v>60</v>
      </c>
    </row>
    <row r="2750" spans="1:22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 t="s">
        <v>8308</v>
      </c>
      <c r="P2750" t="s">
        <v>8310</v>
      </c>
      <c r="Q2750">
        <f t="shared" si="384"/>
        <v>2</v>
      </c>
      <c r="R2750">
        <f t="shared" si="385"/>
        <v>51.38</v>
      </c>
      <c r="S2750" s="15">
        <f t="shared" si="386"/>
        <v>42257.014965277776</v>
      </c>
      <c r="T2750" s="15">
        <f t="shared" si="387"/>
        <v>42317.056631944448</v>
      </c>
      <c r="U2750">
        <f t="shared" si="382"/>
        <v>2015</v>
      </c>
    </row>
    <row r="2751" spans="1:22" ht="48" hidden="1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 t="s">
        <v>8316</v>
      </c>
      <c r="P2751" t="s">
        <v>8334</v>
      </c>
      <c r="Q2751">
        <f t="shared" si="384"/>
        <v>1</v>
      </c>
      <c r="R2751">
        <f t="shared" si="385"/>
        <v>410</v>
      </c>
      <c r="S2751" s="15">
        <f t="shared" si="386"/>
        <v>41793.659525462965</v>
      </c>
      <c r="T2751" s="15">
        <f t="shared" si="387"/>
        <v>41853.659525462965</v>
      </c>
      <c r="U2751">
        <f t="shared" ref="U2751:U2814" si="393">YEAR(S2751)</f>
        <v>2014</v>
      </c>
    </row>
    <row r="2752" spans="1:22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 t="s">
        <v>8323</v>
      </c>
      <c r="P2752" t="s">
        <v>8326</v>
      </c>
      <c r="Q2752">
        <f t="shared" si="384"/>
        <v>24</v>
      </c>
      <c r="R2752">
        <f t="shared" si="385"/>
        <v>41</v>
      </c>
      <c r="S2752" s="15">
        <f t="shared" si="386"/>
        <v>42770.290590277778</v>
      </c>
      <c r="T2752" s="15">
        <f t="shared" si="387"/>
        <v>42800.290590277778</v>
      </c>
      <c r="U2752">
        <f t="shared" si="393"/>
        <v>2017</v>
      </c>
      <c r="V2752">
        <f>_xlfn.DAYS(T2752,S2752)</f>
        <v>30</v>
      </c>
    </row>
    <row r="2753" spans="1:22" ht="32" hidden="1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 t="s">
        <v>8321</v>
      </c>
      <c r="P2753" t="s">
        <v>8332</v>
      </c>
      <c r="Q2753">
        <f t="shared" si="384"/>
        <v>117</v>
      </c>
      <c r="R2753">
        <f t="shared" si="385"/>
        <v>51.25</v>
      </c>
      <c r="S2753" s="15">
        <f t="shared" si="386"/>
        <v>41989.91134259259</v>
      </c>
      <c r="T2753" s="15">
        <f t="shared" si="387"/>
        <v>42005.332638888889</v>
      </c>
      <c r="U2753">
        <f t="shared" si="393"/>
        <v>2014</v>
      </c>
    </row>
    <row r="2754" spans="1:22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 t="s">
        <v>8323</v>
      </c>
      <c r="P2754" t="s">
        <v>8326</v>
      </c>
      <c r="Q2754">
        <f t="shared" si="384"/>
        <v>136</v>
      </c>
      <c r="R2754">
        <f t="shared" si="385"/>
        <v>15.15</v>
      </c>
      <c r="S2754" s="15">
        <f t="shared" si="386"/>
        <v>42461.689745370371</v>
      </c>
      <c r="T2754" s="15">
        <f t="shared" si="387"/>
        <v>42521.689745370371</v>
      </c>
      <c r="U2754">
        <f t="shared" si="393"/>
        <v>2016</v>
      </c>
      <c r="V2754">
        <f>_xlfn.DAYS(T2754,S2754)</f>
        <v>60</v>
      </c>
    </row>
    <row r="2755" spans="1:22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 t="s">
        <v>8308</v>
      </c>
      <c r="P2755" t="s">
        <v>8310</v>
      </c>
      <c r="Q2755">
        <f t="shared" ref="Q2755:Q2818" si="394">ROUND(E2755/D2755*100,0)</f>
        <v>1</v>
      </c>
      <c r="R2755">
        <f t="shared" ref="R2755:R2818" si="395">IFERROR(ROUND(E2755/L2755,2),0)</f>
        <v>45.33</v>
      </c>
      <c r="S2755" s="15">
        <f t="shared" ref="S2755:S2818" si="396">(((J2755/60)/60)/24)+DATE(1970,1,1)</f>
        <v>41935.221585648149</v>
      </c>
      <c r="T2755" s="15">
        <f t="shared" ref="T2755:T2818" si="397">(((I2755/60)/60)/24)+DATE(1970,1,1)</f>
        <v>41975.263252314813</v>
      </c>
      <c r="U2755">
        <f t="shared" si="393"/>
        <v>2014</v>
      </c>
    </row>
    <row r="2756" spans="1:22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 t="s">
        <v>8316</v>
      </c>
      <c r="P2756" t="s">
        <v>8334</v>
      </c>
      <c r="Q2756">
        <f t="shared" si="394"/>
        <v>1</v>
      </c>
      <c r="R2756">
        <f t="shared" si="395"/>
        <v>101.25</v>
      </c>
      <c r="S2756" s="15">
        <f t="shared" si="396"/>
        <v>42534.284710648149</v>
      </c>
      <c r="T2756" s="15">
        <f t="shared" si="397"/>
        <v>42564.284710648149</v>
      </c>
      <c r="U2756">
        <f t="shared" si="393"/>
        <v>2016</v>
      </c>
    </row>
    <row r="2757" spans="1:22" ht="48" hidden="1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 t="s">
        <v>8308</v>
      </c>
      <c r="P2757" t="s">
        <v>8310</v>
      </c>
      <c r="Q2757">
        <f t="shared" si="394"/>
        <v>3</v>
      </c>
      <c r="R2757">
        <f t="shared" si="395"/>
        <v>13</v>
      </c>
      <c r="S2757" s="15">
        <f t="shared" si="396"/>
        <v>42715.688437500001</v>
      </c>
      <c r="T2757" s="15">
        <f t="shared" si="397"/>
        <v>42745.688437500001</v>
      </c>
      <c r="U2757">
        <f t="shared" si="393"/>
        <v>2016</v>
      </c>
    </row>
    <row r="2758" spans="1:22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 t="s">
        <v>8311</v>
      </c>
      <c r="P2758" t="s">
        <v>8348</v>
      </c>
      <c r="Q2758">
        <f t="shared" si="394"/>
        <v>8</v>
      </c>
      <c r="R2758">
        <f t="shared" si="395"/>
        <v>80.599999999999994</v>
      </c>
      <c r="S2758" s="15">
        <f t="shared" si="396"/>
        <v>41961.813518518517</v>
      </c>
      <c r="T2758" s="15">
        <f t="shared" si="397"/>
        <v>41992.813518518517</v>
      </c>
      <c r="U2758">
        <f t="shared" si="393"/>
        <v>2014</v>
      </c>
    </row>
    <row r="2759" spans="1:22" ht="48" hidden="1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 t="s">
        <v>8321</v>
      </c>
      <c r="P2759" t="s">
        <v>8337</v>
      </c>
      <c r="Q2759">
        <f t="shared" si="394"/>
        <v>13</v>
      </c>
      <c r="R2759">
        <f t="shared" si="395"/>
        <v>80.599999999999994</v>
      </c>
      <c r="S2759" s="15">
        <f t="shared" si="396"/>
        <v>41788.381909722222</v>
      </c>
      <c r="T2759" s="15">
        <f t="shared" si="397"/>
        <v>41821.791666666664</v>
      </c>
      <c r="U2759">
        <f t="shared" si="393"/>
        <v>2014</v>
      </c>
    </row>
    <row r="2760" spans="1:22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 t="s">
        <v>8323</v>
      </c>
      <c r="P2760" t="s">
        <v>8335</v>
      </c>
      <c r="Q2760">
        <f t="shared" si="394"/>
        <v>4</v>
      </c>
      <c r="R2760">
        <f t="shared" si="395"/>
        <v>100.5</v>
      </c>
      <c r="S2760" s="15">
        <f t="shared" si="396"/>
        <v>42410.93105324074</v>
      </c>
      <c r="T2760" s="15">
        <f t="shared" si="397"/>
        <v>42440.93105324074</v>
      </c>
      <c r="U2760">
        <f t="shared" si="393"/>
        <v>2016</v>
      </c>
    </row>
    <row r="2761" spans="1:22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 t="s">
        <v>8321</v>
      </c>
      <c r="P2761" t="s">
        <v>8325</v>
      </c>
      <c r="Q2761">
        <f t="shared" si="394"/>
        <v>33</v>
      </c>
      <c r="R2761">
        <f t="shared" si="395"/>
        <v>30.85</v>
      </c>
      <c r="S2761" s="15">
        <f t="shared" si="396"/>
        <v>42067.991238425922</v>
      </c>
      <c r="T2761" s="15">
        <f t="shared" si="397"/>
        <v>42107.791666666672</v>
      </c>
      <c r="U2761">
        <f t="shared" si="393"/>
        <v>2015</v>
      </c>
    </row>
    <row r="2762" spans="1:22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 t="s">
        <v>8321</v>
      </c>
      <c r="P2762" t="s">
        <v>8325</v>
      </c>
      <c r="Q2762">
        <f t="shared" si="394"/>
        <v>40</v>
      </c>
      <c r="R2762">
        <f t="shared" si="395"/>
        <v>80.2</v>
      </c>
      <c r="S2762" s="15">
        <f t="shared" si="396"/>
        <v>42136.035405092596</v>
      </c>
      <c r="T2762" s="15">
        <f t="shared" si="397"/>
        <v>42176.035405092596</v>
      </c>
      <c r="U2762">
        <f t="shared" si="393"/>
        <v>2015</v>
      </c>
    </row>
    <row r="2763" spans="1:22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 t="s">
        <v>8327</v>
      </c>
      <c r="P2763" t="s">
        <v>8328</v>
      </c>
      <c r="Q2763">
        <f t="shared" si="394"/>
        <v>133</v>
      </c>
      <c r="R2763">
        <f t="shared" si="395"/>
        <v>25.02</v>
      </c>
      <c r="S2763" s="15">
        <f t="shared" si="396"/>
        <v>41107.726782407408</v>
      </c>
      <c r="T2763" s="15">
        <f t="shared" si="397"/>
        <v>41118.083333333336</v>
      </c>
      <c r="U2763">
        <f t="shared" si="393"/>
        <v>2012</v>
      </c>
    </row>
    <row r="2764" spans="1:22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 t="s">
        <v>8321</v>
      </c>
      <c r="P2764" t="s">
        <v>8339</v>
      </c>
      <c r="Q2764">
        <f t="shared" si="394"/>
        <v>1</v>
      </c>
      <c r="R2764">
        <f t="shared" si="395"/>
        <v>133.33000000000001</v>
      </c>
      <c r="S2764" s="15">
        <f t="shared" si="396"/>
        <v>40995.024317129632</v>
      </c>
      <c r="T2764" s="15">
        <f t="shared" si="397"/>
        <v>41054.593055555553</v>
      </c>
      <c r="U2764">
        <f t="shared" si="393"/>
        <v>2012</v>
      </c>
    </row>
    <row r="2765" spans="1:22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 t="s">
        <v>8311</v>
      </c>
      <c r="P2765" t="s">
        <v>8352</v>
      </c>
      <c r="Q2765">
        <f t="shared" si="394"/>
        <v>3</v>
      </c>
      <c r="R2765">
        <f t="shared" si="395"/>
        <v>66.67</v>
      </c>
      <c r="S2765" s="15">
        <f t="shared" si="396"/>
        <v>40436.68408564815</v>
      </c>
      <c r="T2765" s="15">
        <f t="shared" si="397"/>
        <v>40466.166666666664</v>
      </c>
      <c r="U2765">
        <f t="shared" si="393"/>
        <v>2010</v>
      </c>
    </row>
    <row r="2766" spans="1:22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 t="s">
        <v>8323</v>
      </c>
      <c r="P2766" t="s">
        <v>8326</v>
      </c>
      <c r="Q2766">
        <f t="shared" si="394"/>
        <v>11</v>
      </c>
      <c r="R2766">
        <f t="shared" si="395"/>
        <v>80</v>
      </c>
      <c r="S2766" s="15">
        <f t="shared" si="396"/>
        <v>42750.530312499999</v>
      </c>
      <c r="T2766" s="15">
        <f t="shared" si="397"/>
        <v>42794.368749999994</v>
      </c>
      <c r="U2766">
        <f t="shared" si="393"/>
        <v>2017</v>
      </c>
      <c r="V2766">
        <f t="shared" ref="V2766:V2769" si="398">_xlfn.DAYS(T2766,S2766)</f>
        <v>44</v>
      </c>
    </row>
    <row r="2767" spans="1:22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 t="s">
        <v>8323</v>
      </c>
      <c r="P2767" t="s">
        <v>8326</v>
      </c>
      <c r="Q2767">
        <f t="shared" si="394"/>
        <v>16</v>
      </c>
      <c r="R2767">
        <f t="shared" si="395"/>
        <v>66.67</v>
      </c>
      <c r="S2767" s="15">
        <f t="shared" si="396"/>
        <v>42374.655081018514</v>
      </c>
      <c r="T2767" s="15">
        <f t="shared" si="397"/>
        <v>42403.784027777772</v>
      </c>
      <c r="U2767">
        <f t="shared" si="393"/>
        <v>2016</v>
      </c>
      <c r="V2767">
        <f t="shared" si="398"/>
        <v>29</v>
      </c>
    </row>
    <row r="2768" spans="1:22" ht="48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 t="s">
        <v>8323</v>
      </c>
      <c r="P2768" t="s">
        <v>8326</v>
      </c>
      <c r="Q2768">
        <f t="shared" si="394"/>
        <v>100</v>
      </c>
      <c r="R2768">
        <f t="shared" si="395"/>
        <v>30.77</v>
      </c>
      <c r="S2768" s="15">
        <f t="shared" si="396"/>
        <v>42689.214988425927</v>
      </c>
      <c r="T2768" s="15">
        <f t="shared" si="397"/>
        <v>42700.25</v>
      </c>
      <c r="U2768">
        <f t="shared" si="393"/>
        <v>2016</v>
      </c>
      <c r="V2768">
        <f t="shared" si="398"/>
        <v>11</v>
      </c>
    </row>
    <row r="2769" spans="1:22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 t="s">
        <v>8323</v>
      </c>
      <c r="P2769" t="s">
        <v>8326</v>
      </c>
      <c r="Q2769">
        <f t="shared" si="394"/>
        <v>12</v>
      </c>
      <c r="R2769">
        <f t="shared" si="395"/>
        <v>79.400000000000006</v>
      </c>
      <c r="S2769" s="15">
        <f t="shared" si="396"/>
        <v>42151.905717592599</v>
      </c>
      <c r="T2769" s="15">
        <f t="shared" si="397"/>
        <v>42182.905717592599</v>
      </c>
      <c r="U2769">
        <f t="shared" si="393"/>
        <v>2015</v>
      </c>
      <c r="V2769">
        <f t="shared" si="398"/>
        <v>31</v>
      </c>
    </row>
    <row r="2770" spans="1:22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 t="s">
        <v>8321</v>
      </c>
      <c r="P2770" t="s">
        <v>8339</v>
      </c>
      <c r="Q2770">
        <f t="shared" si="394"/>
        <v>1</v>
      </c>
      <c r="R2770">
        <f t="shared" si="395"/>
        <v>56.57</v>
      </c>
      <c r="S2770" s="15">
        <f t="shared" si="396"/>
        <v>41654.946759259255</v>
      </c>
      <c r="T2770" s="15">
        <f t="shared" si="397"/>
        <v>41684.946759259255</v>
      </c>
      <c r="U2770">
        <f t="shared" si="393"/>
        <v>2014</v>
      </c>
    </row>
    <row r="2771" spans="1:22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 t="s">
        <v>8327</v>
      </c>
      <c r="P2771" t="s">
        <v>8341</v>
      </c>
      <c r="Q2771">
        <f t="shared" si="394"/>
        <v>156</v>
      </c>
      <c r="R2771">
        <f t="shared" si="395"/>
        <v>30.08</v>
      </c>
      <c r="S2771" s="15">
        <f t="shared" si="396"/>
        <v>40514.107615740737</v>
      </c>
      <c r="T2771" s="15">
        <f t="shared" si="397"/>
        <v>40545.125</v>
      </c>
      <c r="U2771">
        <f t="shared" si="393"/>
        <v>2010</v>
      </c>
    </row>
    <row r="2772" spans="1:22" ht="4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 t="s">
        <v>8323</v>
      </c>
      <c r="P2772" t="s">
        <v>8326</v>
      </c>
      <c r="Q2772">
        <f t="shared" si="394"/>
        <v>19</v>
      </c>
      <c r="R2772">
        <f t="shared" si="395"/>
        <v>64.17</v>
      </c>
      <c r="S2772" s="15">
        <f t="shared" si="396"/>
        <v>42093.588263888887</v>
      </c>
      <c r="T2772" s="15">
        <f t="shared" si="397"/>
        <v>42123.588263888887</v>
      </c>
      <c r="U2772">
        <f t="shared" si="393"/>
        <v>2015</v>
      </c>
      <c r="V2772">
        <f t="shared" ref="V2772:V2773" si="399">_xlfn.DAYS(T2772,S2772)</f>
        <v>30</v>
      </c>
    </row>
    <row r="2773" spans="1:22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 t="s">
        <v>8323</v>
      </c>
      <c r="P2773" t="s">
        <v>8326</v>
      </c>
      <c r="Q2773">
        <f t="shared" si="394"/>
        <v>128</v>
      </c>
      <c r="R2773">
        <f t="shared" si="395"/>
        <v>27.5</v>
      </c>
      <c r="S2773" s="15">
        <f t="shared" si="396"/>
        <v>42535.97865740741</v>
      </c>
      <c r="T2773" s="15">
        <f t="shared" si="397"/>
        <v>42595.97865740741</v>
      </c>
      <c r="U2773">
        <f t="shared" si="393"/>
        <v>2016</v>
      </c>
      <c r="V2773">
        <f t="shared" si="399"/>
        <v>60</v>
      </c>
    </row>
    <row r="2774" spans="1:22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 t="s">
        <v>8313</v>
      </c>
      <c r="P2774" t="s">
        <v>8353</v>
      </c>
      <c r="Q2774">
        <f t="shared" si="394"/>
        <v>5</v>
      </c>
      <c r="R2774">
        <f t="shared" si="395"/>
        <v>31.75</v>
      </c>
      <c r="S2774" s="15">
        <f t="shared" si="396"/>
        <v>41799.725289351853</v>
      </c>
      <c r="T2774" s="15">
        <f t="shared" si="397"/>
        <v>41829.725289351853</v>
      </c>
      <c r="U2774">
        <f t="shared" si="393"/>
        <v>2014</v>
      </c>
    </row>
    <row r="2775" spans="1:22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 t="s">
        <v>8323</v>
      </c>
      <c r="P2775" t="s">
        <v>8326</v>
      </c>
      <c r="Q2775">
        <f t="shared" si="394"/>
        <v>127</v>
      </c>
      <c r="R2775">
        <f t="shared" si="395"/>
        <v>25.4</v>
      </c>
      <c r="S2775" s="15">
        <f t="shared" si="396"/>
        <v>42401.945219907408</v>
      </c>
      <c r="T2775" s="15">
        <f t="shared" si="397"/>
        <v>42418.895833333328</v>
      </c>
      <c r="U2775">
        <f t="shared" si="393"/>
        <v>2016</v>
      </c>
      <c r="V2775">
        <f>_xlfn.DAYS(T2775,S2775)</f>
        <v>17</v>
      </c>
    </row>
    <row r="2776" spans="1:22" ht="48" hidden="1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 t="s">
        <v>8313</v>
      </c>
      <c r="P2776" t="s">
        <v>8314</v>
      </c>
      <c r="Q2776">
        <f t="shared" si="394"/>
        <v>11</v>
      </c>
      <c r="R2776">
        <f t="shared" si="395"/>
        <v>42.22</v>
      </c>
      <c r="S2776" s="15">
        <f t="shared" si="396"/>
        <v>42029.907858796301</v>
      </c>
      <c r="T2776" s="15">
        <f t="shared" si="397"/>
        <v>42064.907858796301</v>
      </c>
      <c r="U2776">
        <f t="shared" si="393"/>
        <v>2015</v>
      </c>
    </row>
    <row r="2777" spans="1:22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 t="s">
        <v>8311</v>
      </c>
      <c r="P2777" t="s">
        <v>8356</v>
      </c>
      <c r="Q2777">
        <f t="shared" si="394"/>
        <v>19</v>
      </c>
      <c r="R2777">
        <f t="shared" si="395"/>
        <v>47.5</v>
      </c>
      <c r="S2777" s="15">
        <f t="shared" si="396"/>
        <v>41117.900729166664</v>
      </c>
      <c r="T2777" s="15">
        <f t="shared" si="397"/>
        <v>41147.900729166664</v>
      </c>
      <c r="U2777">
        <f t="shared" si="393"/>
        <v>2012</v>
      </c>
    </row>
    <row r="2778" spans="1:22" ht="48" hidden="1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 t="s">
        <v>8321</v>
      </c>
      <c r="P2778" t="s">
        <v>8325</v>
      </c>
      <c r="Q2778">
        <f t="shared" si="394"/>
        <v>58</v>
      </c>
      <c r="R2778">
        <f t="shared" si="395"/>
        <v>54.29</v>
      </c>
      <c r="S2778" s="15">
        <f t="shared" si="396"/>
        <v>42023.818622685183</v>
      </c>
      <c r="T2778" s="15">
        <f t="shared" si="397"/>
        <v>42043.818622685183</v>
      </c>
      <c r="U2778">
        <f t="shared" si="393"/>
        <v>2015</v>
      </c>
    </row>
    <row r="2779" spans="1:22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 t="s">
        <v>8308</v>
      </c>
      <c r="P2779" t="s">
        <v>8310</v>
      </c>
      <c r="Q2779">
        <f t="shared" si="394"/>
        <v>1</v>
      </c>
      <c r="R2779">
        <f t="shared" si="395"/>
        <v>41.89</v>
      </c>
      <c r="S2779" s="15">
        <f t="shared" si="396"/>
        <v>42625.635636574079</v>
      </c>
      <c r="T2779" s="15">
        <f t="shared" si="397"/>
        <v>42660.635636574079</v>
      </c>
      <c r="U2779">
        <f t="shared" si="393"/>
        <v>2016</v>
      </c>
    </row>
    <row r="2780" spans="1:22" ht="48" hidden="1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 t="s">
        <v>8323</v>
      </c>
      <c r="P2780" t="s">
        <v>8324</v>
      </c>
      <c r="Q2780">
        <f t="shared" si="394"/>
        <v>0</v>
      </c>
      <c r="R2780">
        <f t="shared" si="395"/>
        <v>53.71</v>
      </c>
      <c r="S2780" s="15">
        <f t="shared" si="396"/>
        <v>41940.028287037036</v>
      </c>
      <c r="T2780" s="15">
        <f t="shared" si="397"/>
        <v>42000.0699537037</v>
      </c>
      <c r="U2780">
        <f t="shared" si="393"/>
        <v>2014</v>
      </c>
    </row>
    <row r="2781" spans="1:22" ht="32" hidden="1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 t="s">
        <v>8321</v>
      </c>
      <c r="P2781" t="s">
        <v>8322</v>
      </c>
      <c r="Q2781">
        <f t="shared" si="394"/>
        <v>125</v>
      </c>
      <c r="R2781">
        <f t="shared" si="395"/>
        <v>41.78</v>
      </c>
      <c r="S2781" s="15">
        <f t="shared" si="396"/>
        <v>42425.576898148152</v>
      </c>
      <c r="T2781" s="15">
        <f t="shared" si="397"/>
        <v>42465.666666666672</v>
      </c>
      <c r="U2781">
        <f t="shared" si="393"/>
        <v>2016</v>
      </c>
    </row>
    <row r="2782" spans="1:22" ht="32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 t="s">
        <v>8323</v>
      </c>
      <c r="P2782" t="s">
        <v>8326</v>
      </c>
      <c r="Q2782">
        <f t="shared" si="394"/>
        <v>4</v>
      </c>
      <c r="R2782">
        <f t="shared" si="395"/>
        <v>93.75</v>
      </c>
      <c r="S2782" s="15">
        <f t="shared" si="396"/>
        <v>42808.640231481477</v>
      </c>
      <c r="T2782" s="15">
        <f t="shared" si="397"/>
        <v>42839.207638888889</v>
      </c>
      <c r="U2782">
        <f t="shared" si="393"/>
        <v>2017</v>
      </c>
      <c r="V2782">
        <f>_xlfn.DAYS(T2782,S2782)</f>
        <v>31</v>
      </c>
    </row>
    <row r="2783" spans="1:22" ht="48" hidden="1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 t="s">
        <v>8327</v>
      </c>
      <c r="P2783" t="s">
        <v>8350</v>
      </c>
      <c r="Q2783">
        <f t="shared" si="394"/>
        <v>6</v>
      </c>
      <c r="R2783">
        <f t="shared" si="395"/>
        <v>41.67</v>
      </c>
      <c r="S2783" s="15">
        <f t="shared" si="396"/>
        <v>40937.679560185185</v>
      </c>
      <c r="T2783" s="15">
        <f t="shared" si="397"/>
        <v>40969.207638888889</v>
      </c>
      <c r="U2783">
        <f t="shared" si="393"/>
        <v>2012</v>
      </c>
    </row>
    <row r="2784" spans="1:22" ht="48" hidden="1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 t="s">
        <v>8311</v>
      </c>
      <c r="P2784" t="s">
        <v>8333</v>
      </c>
      <c r="Q2784">
        <f t="shared" si="394"/>
        <v>125</v>
      </c>
      <c r="R2784">
        <f t="shared" si="395"/>
        <v>53.57</v>
      </c>
      <c r="S2784" s="15">
        <f t="shared" si="396"/>
        <v>41799.814340277779</v>
      </c>
      <c r="T2784" s="15">
        <f t="shared" si="397"/>
        <v>41834.814340277779</v>
      </c>
      <c r="U2784">
        <f t="shared" si="393"/>
        <v>2014</v>
      </c>
    </row>
    <row r="2785" spans="1:22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 t="s">
        <v>8323</v>
      </c>
      <c r="P2785" t="s">
        <v>8326</v>
      </c>
      <c r="Q2785">
        <f t="shared" si="394"/>
        <v>150</v>
      </c>
      <c r="R2785">
        <f t="shared" si="395"/>
        <v>41.67</v>
      </c>
      <c r="S2785" s="15">
        <f t="shared" si="396"/>
        <v>42529.022013888884</v>
      </c>
      <c r="T2785" s="15">
        <f t="shared" si="397"/>
        <v>42566.901388888888</v>
      </c>
      <c r="U2785">
        <f t="shared" si="393"/>
        <v>2016</v>
      </c>
      <c r="V2785">
        <f>_xlfn.DAYS(T2785,S2785)</f>
        <v>37</v>
      </c>
    </row>
    <row r="2786" spans="1:22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 t="s">
        <v>8323</v>
      </c>
      <c r="P2786" t="s">
        <v>8324</v>
      </c>
      <c r="Q2786">
        <f t="shared" si="394"/>
        <v>124</v>
      </c>
      <c r="R2786">
        <f t="shared" si="395"/>
        <v>14.84</v>
      </c>
      <c r="S2786" s="15">
        <f t="shared" si="396"/>
        <v>42334.468935185185</v>
      </c>
      <c r="T2786" s="15">
        <f t="shared" si="397"/>
        <v>42361.957638888889</v>
      </c>
      <c r="U2786">
        <f t="shared" si="393"/>
        <v>2015</v>
      </c>
    </row>
    <row r="2787" spans="1:22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 t="s">
        <v>8323</v>
      </c>
      <c r="P2787" t="s">
        <v>8326</v>
      </c>
      <c r="Q2787">
        <f t="shared" si="394"/>
        <v>123</v>
      </c>
      <c r="R2787">
        <f t="shared" si="395"/>
        <v>46.13</v>
      </c>
      <c r="S2787" s="15">
        <f t="shared" si="396"/>
        <v>42517.003368055557</v>
      </c>
      <c r="T2787" s="15">
        <f t="shared" si="397"/>
        <v>42547.003368055557</v>
      </c>
      <c r="U2787">
        <f t="shared" si="393"/>
        <v>2016</v>
      </c>
      <c r="V2787">
        <f>_xlfn.DAYS(T2787,S2787)</f>
        <v>30</v>
      </c>
    </row>
    <row r="2788" spans="1:22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 t="s">
        <v>8313</v>
      </c>
      <c r="P2788" t="s">
        <v>8351</v>
      </c>
      <c r="Q2788">
        <f t="shared" si="394"/>
        <v>7</v>
      </c>
      <c r="R2788">
        <f t="shared" si="395"/>
        <v>40.78</v>
      </c>
      <c r="S2788" s="15">
        <f t="shared" si="396"/>
        <v>41791.057314814818</v>
      </c>
      <c r="T2788" s="15">
        <f t="shared" si="397"/>
        <v>41835.21597222222</v>
      </c>
      <c r="U2788">
        <f t="shared" si="393"/>
        <v>2014</v>
      </c>
    </row>
    <row r="2789" spans="1:22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 t="s">
        <v>8323</v>
      </c>
      <c r="P2789" t="s">
        <v>8326</v>
      </c>
      <c r="Q2789">
        <f t="shared" si="394"/>
        <v>7</v>
      </c>
      <c r="R2789">
        <f t="shared" si="395"/>
        <v>72.400000000000006</v>
      </c>
      <c r="S2789" s="15">
        <f t="shared" si="396"/>
        <v>42041.205000000002</v>
      </c>
      <c r="T2789" s="15">
        <f t="shared" si="397"/>
        <v>42086.16333333333</v>
      </c>
      <c r="U2789">
        <f t="shared" si="393"/>
        <v>2015</v>
      </c>
      <c r="V2789">
        <f>_xlfn.DAYS(T2789,S2789)</f>
        <v>45</v>
      </c>
    </row>
    <row r="2790" spans="1:22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 t="s">
        <v>8316</v>
      </c>
      <c r="P2790" t="s">
        <v>8344</v>
      </c>
      <c r="Q2790">
        <f t="shared" si="394"/>
        <v>10</v>
      </c>
      <c r="R2790">
        <f t="shared" si="395"/>
        <v>32.82</v>
      </c>
      <c r="S2790" s="15">
        <f t="shared" si="396"/>
        <v>42371.355729166666</v>
      </c>
      <c r="T2790" s="15">
        <f t="shared" si="397"/>
        <v>42400.178472222222</v>
      </c>
      <c r="U2790">
        <f t="shared" si="393"/>
        <v>2016</v>
      </c>
    </row>
    <row r="2791" spans="1:22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 t="s">
        <v>8321</v>
      </c>
      <c r="P2791" t="s">
        <v>8325</v>
      </c>
      <c r="Q2791">
        <f t="shared" si="394"/>
        <v>1</v>
      </c>
      <c r="R2791">
        <f t="shared" si="395"/>
        <v>120</v>
      </c>
      <c r="S2791" s="15">
        <f t="shared" si="396"/>
        <v>42195.643865740742</v>
      </c>
      <c r="T2791" s="15">
        <f t="shared" si="397"/>
        <v>42236.837499999994</v>
      </c>
      <c r="U2791">
        <f t="shared" si="393"/>
        <v>2015</v>
      </c>
    </row>
    <row r="2792" spans="1:22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 t="s">
        <v>8311</v>
      </c>
      <c r="P2792" t="s">
        <v>8352</v>
      </c>
      <c r="Q2792">
        <f t="shared" si="394"/>
        <v>2</v>
      </c>
      <c r="R2792">
        <f t="shared" si="395"/>
        <v>60</v>
      </c>
      <c r="S2792" s="15">
        <f t="shared" si="396"/>
        <v>41614.563194444447</v>
      </c>
      <c r="T2792" s="15">
        <f t="shared" si="397"/>
        <v>41644.563194444447</v>
      </c>
      <c r="U2792">
        <f t="shared" si="393"/>
        <v>2013</v>
      </c>
    </row>
    <row r="2793" spans="1:22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 t="s">
        <v>8327</v>
      </c>
      <c r="P2793" t="s">
        <v>8330</v>
      </c>
      <c r="Q2793">
        <f t="shared" si="394"/>
        <v>103</v>
      </c>
      <c r="R2793">
        <f t="shared" si="395"/>
        <v>24</v>
      </c>
      <c r="S2793" s="15">
        <f t="shared" si="396"/>
        <v>42788.2502662037</v>
      </c>
      <c r="T2793" s="15">
        <f t="shared" si="397"/>
        <v>42818.208599537036</v>
      </c>
      <c r="U2793">
        <f t="shared" si="393"/>
        <v>2017</v>
      </c>
    </row>
    <row r="2794" spans="1:22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 t="s">
        <v>8321</v>
      </c>
      <c r="P2794" t="s">
        <v>8337</v>
      </c>
      <c r="Q2794">
        <f t="shared" si="394"/>
        <v>1</v>
      </c>
      <c r="R2794">
        <f t="shared" si="395"/>
        <v>35.9</v>
      </c>
      <c r="S2794" s="15">
        <f t="shared" si="396"/>
        <v>41933.586157407408</v>
      </c>
      <c r="T2794" s="15">
        <f t="shared" si="397"/>
        <v>41975.627824074079</v>
      </c>
      <c r="U2794">
        <f t="shared" si="393"/>
        <v>2014</v>
      </c>
    </row>
    <row r="2795" spans="1:22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 t="s">
        <v>8308</v>
      </c>
      <c r="P2795" t="s">
        <v>8315</v>
      </c>
      <c r="Q2795">
        <f t="shared" si="394"/>
        <v>1</v>
      </c>
      <c r="R2795">
        <f t="shared" si="395"/>
        <v>71.599999999999994</v>
      </c>
      <c r="S2795" s="15">
        <f t="shared" si="396"/>
        <v>42695.624340277776</v>
      </c>
      <c r="T2795" s="15">
        <f t="shared" si="397"/>
        <v>42725.624340277776</v>
      </c>
      <c r="U2795">
        <f t="shared" si="393"/>
        <v>2016</v>
      </c>
    </row>
    <row r="2796" spans="1:22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 t="s">
        <v>8323</v>
      </c>
      <c r="P2796" t="s">
        <v>8326</v>
      </c>
      <c r="Q2796">
        <f t="shared" si="394"/>
        <v>18</v>
      </c>
      <c r="R2796">
        <f t="shared" si="395"/>
        <v>25.57</v>
      </c>
      <c r="S2796" s="15">
        <f t="shared" si="396"/>
        <v>41833.089756944442</v>
      </c>
      <c r="T2796" s="15">
        <f t="shared" si="397"/>
        <v>41863.079143518517</v>
      </c>
      <c r="U2796">
        <f t="shared" si="393"/>
        <v>2014</v>
      </c>
      <c r="V2796">
        <f t="shared" ref="V2796:V2797" si="400">_xlfn.DAYS(T2796,S2796)</f>
        <v>30</v>
      </c>
    </row>
    <row r="2797" spans="1:22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 t="s">
        <v>8323</v>
      </c>
      <c r="P2797" t="s">
        <v>8326</v>
      </c>
      <c r="Q2797">
        <f t="shared" si="394"/>
        <v>101</v>
      </c>
      <c r="R2797">
        <f t="shared" si="395"/>
        <v>59.17</v>
      </c>
      <c r="S2797" s="15">
        <f t="shared" si="396"/>
        <v>42230.662731481483</v>
      </c>
      <c r="T2797" s="15">
        <f t="shared" si="397"/>
        <v>42245.165972222225</v>
      </c>
      <c r="U2797">
        <f t="shared" si="393"/>
        <v>2015</v>
      </c>
      <c r="V2797">
        <f t="shared" si="400"/>
        <v>15</v>
      </c>
    </row>
    <row r="2798" spans="1:22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 t="s">
        <v>8308</v>
      </c>
      <c r="P2798" t="s">
        <v>8315</v>
      </c>
      <c r="Q2798">
        <f t="shared" si="394"/>
        <v>102</v>
      </c>
      <c r="R2798">
        <f t="shared" si="395"/>
        <v>25.21</v>
      </c>
      <c r="S2798" s="15">
        <f t="shared" si="396"/>
        <v>41989.913136574076</v>
      </c>
      <c r="T2798" s="15">
        <f t="shared" si="397"/>
        <v>42019.913136574076</v>
      </c>
      <c r="U2798">
        <f t="shared" si="393"/>
        <v>2014</v>
      </c>
    </row>
    <row r="2799" spans="1:22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 t="s">
        <v>8311</v>
      </c>
      <c r="P2799" t="s">
        <v>8352</v>
      </c>
      <c r="Q2799">
        <f t="shared" si="394"/>
        <v>70</v>
      </c>
      <c r="R2799">
        <f t="shared" si="395"/>
        <v>39</v>
      </c>
      <c r="S2799" s="15">
        <f t="shared" si="396"/>
        <v>41663.780300925922</v>
      </c>
      <c r="T2799" s="15">
        <f t="shared" si="397"/>
        <v>41693.780300925922</v>
      </c>
      <c r="U2799">
        <f t="shared" si="393"/>
        <v>2014</v>
      </c>
    </row>
    <row r="2800" spans="1:22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 t="s">
        <v>8323</v>
      </c>
      <c r="P2800" t="s">
        <v>8335</v>
      </c>
      <c r="Q2800">
        <f t="shared" si="394"/>
        <v>100</v>
      </c>
      <c r="R2800">
        <f t="shared" si="395"/>
        <v>35.1</v>
      </c>
      <c r="S2800" s="15">
        <f t="shared" si="396"/>
        <v>42167.534791666665</v>
      </c>
      <c r="T2800" s="15">
        <f t="shared" si="397"/>
        <v>42196.165972222225</v>
      </c>
      <c r="U2800">
        <f t="shared" si="393"/>
        <v>2015</v>
      </c>
    </row>
    <row r="2801" spans="1:22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 t="s">
        <v>8308</v>
      </c>
      <c r="P2801" t="s">
        <v>8342</v>
      </c>
      <c r="Q2801">
        <f t="shared" si="394"/>
        <v>0</v>
      </c>
      <c r="R2801">
        <f t="shared" si="395"/>
        <v>116.67</v>
      </c>
      <c r="S2801" s="15">
        <f t="shared" si="396"/>
        <v>42474.637824074074</v>
      </c>
      <c r="T2801" s="15">
        <f t="shared" si="397"/>
        <v>42504.637824074074</v>
      </c>
      <c r="U2801">
        <f t="shared" si="393"/>
        <v>2016</v>
      </c>
    </row>
    <row r="2802" spans="1:22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 t="s">
        <v>8311</v>
      </c>
      <c r="P2802" t="s">
        <v>8349</v>
      </c>
      <c r="Q2802">
        <f t="shared" si="394"/>
        <v>4</v>
      </c>
      <c r="R2802">
        <f t="shared" si="395"/>
        <v>26.92</v>
      </c>
      <c r="S2802" s="15">
        <f t="shared" si="396"/>
        <v>41671.936863425923</v>
      </c>
      <c r="T2802" s="15">
        <f t="shared" si="397"/>
        <v>41687</v>
      </c>
      <c r="U2802">
        <f t="shared" si="393"/>
        <v>2014</v>
      </c>
    </row>
    <row r="2803" spans="1:22" ht="48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 t="s">
        <v>8323</v>
      </c>
      <c r="P2803" t="s">
        <v>8326</v>
      </c>
      <c r="Q2803">
        <f t="shared" si="394"/>
        <v>16</v>
      </c>
      <c r="R2803">
        <f t="shared" si="395"/>
        <v>29.17</v>
      </c>
      <c r="S2803" s="15">
        <f t="shared" si="396"/>
        <v>42041.581307870365</v>
      </c>
      <c r="T2803" s="15">
        <f t="shared" si="397"/>
        <v>42071.539641203708</v>
      </c>
      <c r="U2803">
        <f t="shared" si="393"/>
        <v>2015</v>
      </c>
      <c r="V2803">
        <f t="shared" ref="V2803:V2804" si="401">_xlfn.DAYS(T2803,S2803)</f>
        <v>30</v>
      </c>
    </row>
    <row r="2804" spans="1:22" ht="48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 t="s">
        <v>8323</v>
      </c>
      <c r="P2804" t="s">
        <v>8326</v>
      </c>
      <c r="Q2804">
        <f t="shared" si="394"/>
        <v>140</v>
      </c>
      <c r="R2804">
        <f t="shared" si="395"/>
        <v>35</v>
      </c>
      <c r="S2804" s="15">
        <f t="shared" si="396"/>
        <v>42088.911354166667</v>
      </c>
      <c r="T2804" s="15">
        <f t="shared" si="397"/>
        <v>42118.911354166667</v>
      </c>
      <c r="U2804">
        <f t="shared" si="393"/>
        <v>2015</v>
      </c>
      <c r="V2804">
        <f t="shared" si="401"/>
        <v>30</v>
      </c>
    </row>
    <row r="2805" spans="1:22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 t="s">
        <v>8308</v>
      </c>
      <c r="P2805" t="s">
        <v>8342</v>
      </c>
      <c r="Q2805">
        <f t="shared" si="394"/>
        <v>0</v>
      </c>
      <c r="R2805">
        <f t="shared" si="395"/>
        <v>38.44</v>
      </c>
      <c r="S2805" s="15">
        <f t="shared" si="396"/>
        <v>41963.050127314811</v>
      </c>
      <c r="T2805" s="15">
        <f t="shared" si="397"/>
        <v>42022.05</v>
      </c>
      <c r="U2805">
        <f t="shared" si="393"/>
        <v>2014</v>
      </c>
    </row>
    <row r="2806" spans="1:22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 t="s">
        <v>8321</v>
      </c>
      <c r="P2806" t="s">
        <v>8325</v>
      </c>
      <c r="Q2806">
        <f t="shared" si="394"/>
        <v>0</v>
      </c>
      <c r="R2806">
        <f t="shared" si="395"/>
        <v>69</v>
      </c>
      <c r="S2806" s="15">
        <f t="shared" si="396"/>
        <v>42556.690706018519</v>
      </c>
      <c r="T2806" s="15">
        <f t="shared" si="397"/>
        <v>42616.690706018519</v>
      </c>
      <c r="U2806">
        <f t="shared" si="393"/>
        <v>2016</v>
      </c>
    </row>
    <row r="2807" spans="1:22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 t="s">
        <v>8327</v>
      </c>
      <c r="P2807" t="s">
        <v>8350</v>
      </c>
      <c r="Q2807">
        <f t="shared" si="394"/>
        <v>38</v>
      </c>
      <c r="R2807">
        <f t="shared" si="395"/>
        <v>69</v>
      </c>
      <c r="S2807" s="15">
        <f t="shared" si="396"/>
        <v>40312.915578703702</v>
      </c>
      <c r="T2807" s="15">
        <f t="shared" si="397"/>
        <v>40354.897222222222</v>
      </c>
      <c r="U2807">
        <f t="shared" si="393"/>
        <v>2010</v>
      </c>
    </row>
    <row r="2808" spans="1:22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 t="s">
        <v>8308</v>
      </c>
      <c r="P2808" t="s">
        <v>8342</v>
      </c>
      <c r="Q2808">
        <f t="shared" si="394"/>
        <v>6</v>
      </c>
      <c r="R2808">
        <f t="shared" si="395"/>
        <v>37.89</v>
      </c>
      <c r="S2808" s="15">
        <f t="shared" si="396"/>
        <v>42532.774745370371</v>
      </c>
      <c r="T2808" s="15">
        <f t="shared" si="397"/>
        <v>42552.774745370371</v>
      </c>
      <c r="U2808">
        <f t="shared" si="393"/>
        <v>2016</v>
      </c>
    </row>
    <row r="2809" spans="1:22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 t="s">
        <v>8323</v>
      </c>
      <c r="P2809" t="s">
        <v>8326</v>
      </c>
      <c r="Q2809">
        <f t="shared" si="394"/>
        <v>113</v>
      </c>
      <c r="R2809">
        <f t="shared" si="395"/>
        <v>20</v>
      </c>
      <c r="S2809" s="15">
        <f t="shared" si="396"/>
        <v>41918.880833333329</v>
      </c>
      <c r="T2809" s="15">
        <f t="shared" si="397"/>
        <v>41946</v>
      </c>
      <c r="U2809">
        <f t="shared" si="393"/>
        <v>2014</v>
      </c>
      <c r="V2809">
        <f>_xlfn.DAYS(T2809,S2809)</f>
        <v>28</v>
      </c>
    </row>
    <row r="2810" spans="1:22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 t="s">
        <v>8321</v>
      </c>
      <c r="P2810" t="s">
        <v>8337</v>
      </c>
      <c r="Q2810">
        <f t="shared" si="394"/>
        <v>8</v>
      </c>
      <c r="R2810">
        <f t="shared" si="395"/>
        <v>37.56</v>
      </c>
      <c r="S2810" s="15">
        <f t="shared" si="396"/>
        <v>42200.542268518519</v>
      </c>
      <c r="T2810" s="15">
        <f t="shared" si="397"/>
        <v>42227.542268518519</v>
      </c>
      <c r="U2810">
        <f t="shared" si="393"/>
        <v>2015</v>
      </c>
    </row>
    <row r="2811" spans="1:22" ht="32" hidden="1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 t="s">
        <v>8323</v>
      </c>
      <c r="P2811" t="s">
        <v>8324</v>
      </c>
      <c r="Q2811">
        <f t="shared" si="394"/>
        <v>0</v>
      </c>
      <c r="R2811">
        <f t="shared" si="395"/>
        <v>55.83</v>
      </c>
      <c r="S2811" s="15">
        <f t="shared" si="396"/>
        <v>42245.274699074071</v>
      </c>
      <c r="T2811" s="15">
        <f t="shared" si="397"/>
        <v>42275.274699074071</v>
      </c>
      <c r="U2811">
        <f t="shared" si="393"/>
        <v>2015</v>
      </c>
    </row>
    <row r="2812" spans="1:22" ht="48" hidden="1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 t="s">
        <v>8319</v>
      </c>
      <c r="P2812" t="s">
        <v>8345</v>
      </c>
      <c r="Q2812">
        <f t="shared" si="394"/>
        <v>1</v>
      </c>
      <c r="R2812">
        <f t="shared" si="395"/>
        <v>55.83</v>
      </c>
      <c r="S2812" s="15">
        <f t="shared" si="396"/>
        <v>42536.862800925926</v>
      </c>
      <c r="T2812" s="15">
        <f t="shared" si="397"/>
        <v>42566.862800925926</v>
      </c>
      <c r="U2812">
        <f t="shared" si="393"/>
        <v>2016</v>
      </c>
    </row>
    <row r="2813" spans="1:22" ht="48" hidden="1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 t="s">
        <v>8321</v>
      </c>
      <c r="P2813" t="s">
        <v>8339</v>
      </c>
      <c r="Q2813">
        <f t="shared" si="394"/>
        <v>1</v>
      </c>
      <c r="R2813">
        <f t="shared" si="395"/>
        <v>67</v>
      </c>
      <c r="S2813" s="15">
        <f t="shared" si="396"/>
        <v>40949.98364583333</v>
      </c>
      <c r="T2813" s="15">
        <f t="shared" si="397"/>
        <v>41009.941979166666</v>
      </c>
      <c r="U2813">
        <f t="shared" si="393"/>
        <v>2012</v>
      </c>
    </row>
    <row r="2814" spans="1:22" ht="48" hidden="1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 t="s">
        <v>8313</v>
      </c>
      <c r="P2814" t="s">
        <v>8314</v>
      </c>
      <c r="Q2814">
        <f t="shared" si="394"/>
        <v>7</v>
      </c>
      <c r="R2814">
        <f t="shared" si="395"/>
        <v>83.75</v>
      </c>
      <c r="S2814" s="15">
        <f t="shared" si="396"/>
        <v>41905.95684027778</v>
      </c>
      <c r="T2814" s="15">
        <f t="shared" si="397"/>
        <v>41941.95684027778</v>
      </c>
      <c r="U2814">
        <f t="shared" si="393"/>
        <v>2014</v>
      </c>
    </row>
    <row r="2815" spans="1:22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 t="s">
        <v>8323</v>
      </c>
      <c r="P2815" t="s">
        <v>8324</v>
      </c>
      <c r="Q2815">
        <f t="shared" si="394"/>
        <v>3</v>
      </c>
      <c r="R2815">
        <f t="shared" si="395"/>
        <v>20.88</v>
      </c>
      <c r="S2815" s="15">
        <f t="shared" si="396"/>
        <v>42690.733437499999</v>
      </c>
      <c r="T2815" s="15">
        <f t="shared" si="397"/>
        <v>42711.733437499999</v>
      </c>
      <c r="U2815">
        <f t="shared" ref="U2815:U2876" si="402">YEAR(S2815)</f>
        <v>2016</v>
      </c>
    </row>
    <row r="2816" spans="1:22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 t="s">
        <v>8327</v>
      </c>
      <c r="P2816" t="s">
        <v>8350</v>
      </c>
      <c r="Q2816">
        <f t="shared" si="394"/>
        <v>2</v>
      </c>
      <c r="R2816">
        <f t="shared" si="395"/>
        <v>55</v>
      </c>
      <c r="S2816" s="15">
        <f t="shared" si="396"/>
        <v>41934.959756944445</v>
      </c>
      <c r="T2816" s="15">
        <f t="shared" si="397"/>
        <v>41965.001423611116</v>
      </c>
      <c r="U2816">
        <f t="shared" si="402"/>
        <v>2014</v>
      </c>
    </row>
    <row r="2817" spans="1:22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 t="s">
        <v>8327</v>
      </c>
      <c r="P2817" t="s">
        <v>8350</v>
      </c>
      <c r="Q2817">
        <f t="shared" si="394"/>
        <v>11</v>
      </c>
      <c r="R2817">
        <f t="shared" si="395"/>
        <v>21.8</v>
      </c>
      <c r="S2817" s="15">
        <f t="shared" si="396"/>
        <v>41288.942928240744</v>
      </c>
      <c r="T2817" s="15">
        <f t="shared" si="397"/>
        <v>41318.942928240744</v>
      </c>
      <c r="U2817">
        <f t="shared" si="402"/>
        <v>2013</v>
      </c>
    </row>
    <row r="2818" spans="1:22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 t="s">
        <v>8308</v>
      </c>
      <c r="P2818" t="s">
        <v>8342</v>
      </c>
      <c r="Q2818">
        <f t="shared" si="394"/>
        <v>11</v>
      </c>
      <c r="R2818">
        <f t="shared" si="395"/>
        <v>81.58</v>
      </c>
      <c r="S2818" s="15">
        <f t="shared" si="396"/>
        <v>42318.925532407404</v>
      </c>
      <c r="T2818" s="15">
        <f t="shared" si="397"/>
        <v>42348.925532407404</v>
      </c>
      <c r="U2818">
        <f t="shared" si="402"/>
        <v>2015</v>
      </c>
    </row>
    <row r="2819" spans="1:22" ht="48" hidden="1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 t="s">
        <v>8321</v>
      </c>
      <c r="P2819" t="s">
        <v>8325</v>
      </c>
      <c r="Q2819">
        <f t="shared" ref="Q2819:Q2882" si="403">ROUND(E2819/D2819*100,0)</f>
        <v>3</v>
      </c>
      <c r="R2819">
        <f t="shared" ref="R2819:R2882" si="404">IFERROR(ROUND(E2819/L2819,2),0)</f>
        <v>32.5</v>
      </c>
      <c r="S2819" s="15">
        <f t="shared" ref="S2819:S2882" si="405">(((J2819/60)/60)/24)+DATE(1970,1,1)</f>
        <v>42216.977812500001</v>
      </c>
      <c r="T2819" s="15">
        <f t="shared" ref="T2819:T2882" si="406">(((I2819/60)/60)/24)+DATE(1970,1,1)</f>
        <v>42246.227777777778</v>
      </c>
      <c r="U2819">
        <f t="shared" si="402"/>
        <v>2015</v>
      </c>
    </row>
    <row r="2820" spans="1:22" ht="48" hidden="1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 t="s">
        <v>8321</v>
      </c>
      <c r="P2820" t="s">
        <v>8325</v>
      </c>
      <c r="Q2820">
        <f t="shared" si="403"/>
        <v>4</v>
      </c>
      <c r="R2820">
        <f t="shared" si="404"/>
        <v>108.33</v>
      </c>
      <c r="S2820" s="15">
        <f t="shared" si="405"/>
        <v>42052.83530092593</v>
      </c>
      <c r="T2820" s="15">
        <f t="shared" si="406"/>
        <v>42082.793634259258</v>
      </c>
      <c r="U2820">
        <f t="shared" si="402"/>
        <v>2015</v>
      </c>
    </row>
    <row r="2821" spans="1:22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 t="s">
        <v>8327</v>
      </c>
      <c r="P2821" t="s">
        <v>8350</v>
      </c>
      <c r="Q2821">
        <f t="shared" si="403"/>
        <v>5</v>
      </c>
      <c r="R2821">
        <f t="shared" si="404"/>
        <v>27.08</v>
      </c>
      <c r="S2821" s="15">
        <f t="shared" si="405"/>
        <v>41577.561284722222</v>
      </c>
      <c r="T2821" s="15">
        <f t="shared" si="406"/>
        <v>41607.602951388886</v>
      </c>
      <c r="U2821">
        <f t="shared" si="402"/>
        <v>2013</v>
      </c>
    </row>
    <row r="2822" spans="1:22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 t="s">
        <v>8319</v>
      </c>
      <c r="P2822" t="s">
        <v>8345</v>
      </c>
      <c r="Q2822">
        <f t="shared" si="403"/>
        <v>7</v>
      </c>
      <c r="R2822">
        <f t="shared" si="404"/>
        <v>108.33</v>
      </c>
      <c r="S2822" s="15">
        <f t="shared" si="405"/>
        <v>42223.108865740738</v>
      </c>
      <c r="T2822" s="15">
        <f t="shared" si="406"/>
        <v>42253.108865740738</v>
      </c>
      <c r="U2822">
        <f t="shared" si="402"/>
        <v>2015</v>
      </c>
    </row>
    <row r="2823" spans="1:22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 t="s">
        <v>8311</v>
      </c>
      <c r="P2823" t="s">
        <v>8348</v>
      </c>
      <c r="Q2823">
        <f t="shared" si="403"/>
        <v>5</v>
      </c>
      <c r="R2823">
        <f t="shared" si="404"/>
        <v>24.62</v>
      </c>
      <c r="S2823" s="15">
        <f t="shared" si="405"/>
        <v>41947.063645833332</v>
      </c>
      <c r="T2823" s="15">
        <f t="shared" si="406"/>
        <v>41977.063645833332</v>
      </c>
      <c r="U2823">
        <f t="shared" si="402"/>
        <v>2014</v>
      </c>
    </row>
    <row r="2824" spans="1:22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 t="s">
        <v>8323</v>
      </c>
      <c r="P2824" t="s">
        <v>8326</v>
      </c>
      <c r="Q2824">
        <f t="shared" si="403"/>
        <v>32</v>
      </c>
      <c r="R2824">
        <f t="shared" si="404"/>
        <v>29.09</v>
      </c>
      <c r="S2824" s="15">
        <f t="shared" si="405"/>
        <v>42493.546851851846</v>
      </c>
      <c r="T2824" s="15">
        <f t="shared" si="406"/>
        <v>42523.546851851846</v>
      </c>
      <c r="U2824">
        <f t="shared" si="402"/>
        <v>2016</v>
      </c>
      <c r="V2824">
        <f t="shared" ref="V2824:V2825" si="407">_xlfn.DAYS(T2824,S2824)</f>
        <v>30</v>
      </c>
    </row>
    <row r="2825" spans="1:22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 t="s">
        <v>8323</v>
      </c>
      <c r="P2825" t="s">
        <v>8326</v>
      </c>
      <c r="Q2825">
        <f t="shared" si="403"/>
        <v>160</v>
      </c>
      <c r="R2825">
        <f t="shared" si="404"/>
        <v>40</v>
      </c>
      <c r="S2825" s="15">
        <f t="shared" si="405"/>
        <v>42460.94222222222</v>
      </c>
      <c r="T2825" s="15">
        <f t="shared" si="406"/>
        <v>42481.94222222222</v>
      </c>
      <c r="U2825">
        <f t="shared" si="402"/>
        <v>2016</v>
      </c>
      <c r="V2825">
        <f t="shared" si="407"/>
        <v>21</v>
      </c>
    </row>
    <row r="2826" spans="1:22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 t="s">
        <v>8327</v>
      </c>
      <c r="P2826" t="s">
        <v>8329</v>
      </c>
      <c r="Q2826">
        <f t="shared" si="403"/>
        <v>106</v>
      </c>
      <c r="R2826">
        <f t="shared" si="404"/>
        <v>22.64</v>
      </c>
      <c r="S2826" s="15">
        <f t="shared" si="405"/>
        <v>42194.751678240747</v>
      </c>
      <c r="T2826" s="15">
        <f t="shared" si="406"/>
        <v>42208.751678240747</v>
      </c>
      <c r="U2826">
        <f t="shared" si="402"/>
        <v>2015</v>
      </c>
    </row>
    <row r="2827" spans="1:22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 t="s">
        <v>8323</v>
      </c>
      <c r="P2827" t="s">
        <v>8326</v>
      </c>
      <c r="Q2827">
        <f t="shared" si="403"/>
        <v>4</v>
      </c>
      <c r="R2827">
        <f t="shared" si="404"/>
        <v>26.33</v>
      </c>
      <c r="S2827" s="15">
        <f t="shared" si="405"/>
        <v>42278.664965277778</v>
      </c>
      <c r="T2827" s="15">
        <f t="shared" si="406"/>
        <v>42308.664965277778</v>
      </c>
      <c r="U2827">
        <f t="shared" si="402"/>
        <v>2015</v>
      </c>
      <c r="V2827">
        <f t="shared" ref="V2827:V2829" si="408">_xlfn.DAYS(T2827,S2827)</f>
        <v>30</v>
      </c>
    </row>
    <row r="2828" spans="1:22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 t="s">
        <v>8323</v>
      </c>
      <c r="P2828" t="s">
        <v>8326</v>
      </c>
      <c r="Q2828">
        <f t="shared" si="403"/>
        <v>104</v>
      </c>
      <c r="R2828">
        <f t="shared" si="404"/>
        <v>52</v>
      </c>
      <c r="S2828" s="15">
        <f t="shared" si="405"/>
        <v>41921.279976851853</v>
      </c>
      <c r="T2828" s="15">
        <f t="shared" si="406"/>
        <v>41939.125</v>
      </c>
      <c r="U2828">
        <f t="shared" si="402"/>
        <v>2014</v>
      </c>
      <c r="V2828">
        <f t="shared" si="408"/>
        <v>18</v>
      </c>
    </row>
    <row r="2829" spans="1:22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 t="s">
        <v>8323</v>
      </c>
      <c r="P2829" t="s">
        <v>8326</v>
      </c>
      <c r="Q2829">
        <f t="shared" si="403"/>
        <v>4</v>
      </c>
      <c r="R2829">
        <f t="shared" si="404"/>
        <v>23.92</v>
      </c>
      <c r="S2829" s="15">
        <f t="shared" si="405"/>
        <v>41858.007071759261</v>
      </c>
      <c r="T2829" s="15">
        <f t="shared" si="406"/>
        <v>41888.007071759261</v>
      </c>
      <c r="U2829">
        <f t="shared" si="402"/>
        <v>2014</v>
      </c>
      <c r="V2829">
        <f t="shared" si="408"/>
        <v>30</v>
      </c>
    </row>
    <row r="2830" spans="1:22" ht="32" hidden="1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 t="s">
        <v>8316</v>
      </c>
      <c r="P2830" t="s">
        <v>8334</v>
      </c>
      <c r="Q2830">
        <f t="shared" si="403"/>
        <v>0</v>
      </c>
      <c r="R2830">
        <f t="shared" si="404"/>
        <v>103.33</v>
      </c>
      <c r="S2830" s="15">
        <f t="shared" si="405"/>
        <v>42712.300567129627</v>
      </c>
      <c r="T2830" s="15">
        <f t="shared" si="406"/>
        <v>42742.300567129627</v>
      </c>
      <c r="U2830">
        <f t="shared" si="402"/>
        <v>2016</v>
      </c>
    </row>
    <row r="2831" spans="1:22" ht="32" hidden="1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 t="s">
        <v>8319</v>
      </c>
      <c r="P2831" t="s">
        <v>8345</v>
      </c>
      <c r="Q2831">
        <f t="shared" si="403"/>
        <v>1</v>
      </c>
      <c r="R2831">
        <f t="shared" si="404"/>
        <v>34.44</v>
      </c>
      <c r="S2831" s="15">
        <f t="shared" si="405"/>
        <v>41909.892453703702</v>
      </c>
      <c r="T2831" s="15">
        <f t="shared" si="406"/>
        <v>41939.892453703702</v>
      </c>
      <c r="U2831">
        <f t="shared" si="402"/>
        <v>2014</v>
      </c>
    </row>
    <row r="2832" spans="1:22" ht="48" hidden="1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 t="s">
        <v>8327</v>
      </c>
      <c r="P2832" t="s">
        <v>8331</v>
      </c>
      <c r="Q2832">
        <f t="shared" si="403"/>
        <v>103</v>
      </c>
      <c r="R2832">
        <f t="shared" si="404"/>
        <v>28.18</v>
      </c>
      <c r="S2832" s="15">
        <f t="shared" si="405"/>
        <v>40927.473460648151</v>
      </c>
      <c r="T2832" s="15">
        <f t="shared" si="406"/>
        <v>40953.825694444444</v>
      </c>
      <c r="U2832">
        <f t="shared" si="402"/>
        <v>2012</v>
      </c>
    </row>
    <row r="2833" spans="1:22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 t="s">
        <v>8308</v>
      </c>
      <c r="P2833" t="s">
        <v>8309</v>
      </c>
      <c r="Q2833">
        <f t="shared" si="403"/>
        <v>103</v>
      </c>
      <c r="R2833">
        <f t="shared" si="404"/>
        <v>18.239999999999998</v>
      </c>
      <c r="S2833" s="15">
        <f t="shared" si="405"/>
        <v>42045.031851851847</v>
      </c>
      <c r="T2833" s="15">
        <f t="shared" si="406"/>
        <v>42074.99018518519</v>
      </c>
      <c r="U2833">
        <f t="shared" si="402"/>
        <v>2015</v>
      </c>
    </row>
    <row r="2834" spans="1:22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 t="s">
        <v>8308</v>
      </c>
      <c r="P2834" t="s">
        <v>8310</v>
      </c>
      <c r="Q2834">
        <f t="shared" si="403"/>
        <v>0</v>
      </c>
      <c r="R2834">
        <f t="shared" si="404"/>
        <v>76.25</v>
      </c>
      <c r="S2834" s="15">
        <f t="shared" si="405"/>
        <v>41857.854189814818</v>
      </c>
      <c r="T2834" s="15">
        <f t="shared" si="406"/>
        <v>41887.854189814818</v>
      </c>
      <c r="U2834">
        <f t="shared" si="402"/>
        <v>2014</v>
      </c>
    </row>
    <row r="2835" spans="1:22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 t="s">
        <v>8327</v>
      </c>
      <c r="P2835" t="s">
        <v>8328</v>
      </c>
      <c r="Q2835">
        <f t="shared" si="403"/>
        <v>20</v>
      </c>
      <c r="R2835">
        <f t="shared" si="404"/>
        <v>21.57</v>
      </c>
      <c r="S2835" s="15">
        <f t="shared" si="405"/>
        <v>40759.860532407409</v>
      </c>
      <c r="T2835" s="15">
        <f t="shared" si="406"/>
        <v>40792.860532407409</v>
      </c>
      <c r="U2835">
        <f t="shared" si="402"/>
        <v>2011</v>
      </c>
    </row>
    <row r="2836" spans="1:22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 t="s">
        <v>8321</v>
      </c>
      <c r="P2836" t="s">
        <v>8339</v>
      </c>
      <c r="Q2836">
        <f t="shared" si="403"/>
        <v>2</v>
      </c>
      <c r="R2836">
        <f t="shared" si="404"/>
        <v>50.17</v>
      </c>
      <c r="S2836" s="15">
        <f t="shared" si="405"/>
        <v>42177.491388888884</v>
      </c>
      <c r="T2836" s="15">
        <f t="shared" si="406"/>
        <v>42237.491388888884</v>
      </c>
      <c r="U2836">
        <f t="shared" si="402"/>
        <v>2015</v>
      </c>
    </row>
    <row r="2837" spans="1:22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 t="s">
        <v>8308</v>
      </c>
      <c r="P2837" t="s">
        <v>8342</v>
      </c>
      <c r="Q2837">
        <f t="shared" si="403"/>
        <v>3</v>
      </c>
      <c r="R2837">
        <f t="shared" si="404"/>
        <v>150.5</v>
      </c>
      <c r="S2837" s="15">
        <f t="shared" si="405"/>
        <v>42631.769513888896</v>
      </c>
      <c r="T2837" s="15">
        <f t="shared" si="406"/>
        <v>42691.811180555553</v>
      </c>
      <c r="U2837">
        <f t="shared" si="402"/>
        <v>2016</v>
      </c>
    </row>
    <row r="2838" spans="1:22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 t="s">
        <v>8323</v>
      </c>
      <c r="P2838" t="s">
        <v>8326</v>
      </c>
      <c r="Q2838">
        <f t="shared" si="403"/>
        <v>12</v>
      </c>
      <c r="R2838">
        <f t="shared" si="404"/>
        <v>75.25</v>
      </c>
      <c r="S2838" s="15">
        <f t="shared" si="405"/>
        <v>41869.798726851855</v>
      </c>
      <c r="T2838" s="15">
        <f t="shared" si="406"/>
        <v>41929.798726851855</v>
      </c>
      <c r="U2838">
        <f t="shared" si="402"/>
        <v>2014</v>
      </c>
      <c r="V2838">
        <f>_xlfn.DAYS(T2838,S2838)</f>
        <v>60</v>
      </c>
    </row>
    <row r="2839" spans="1:22" ht="32" hidden="1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 t="s">
        <v>8327</v>
      </c>
      <c r="P2839" t="s">
        <v>8331</v>
      </c>
      <c r="Q2839">
        <f t="shared" si="403"/>
        <v>100</v>
      </c>
      <c r="R2839">
        <f t="shared" si="404"/>
        <v>37.630000000000003</v>
      </c>
      <c r="S2839" s="15">
        <f t="shared" si="405"/>
        <v>41169.845590277779</v>
      </c>
      <c r="T2839" s="15">
        <f t="shared" si="406"/>
        <v>41199.845590277779</v>
      </c>
      <c r="U2839">
        <f t="shared" si="402"/>
        <v>2012</v>
      </c>
    </row>
    <row r="2840" spans="1:22" ht="48" hidden="1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 t="s">
        <v>8327</v>
      </c>
      <c r="P2840" t="s">
        <v>8328</v>
      </c>
      <c r="Q2840">
        <f t="shared" si="403"/>
        <v>241</v>
      </c>
      <c r="R2840">
        <f t="shared" si="404"/>
        <v>23.15</v>
      </c>
      <c r="S2840" s="15">
        <f t="shared" si="405"/>
        <v>40772.848749999997</v>
      </c>
      <c r="T2840" s="15">
        <f t="shared" si="406"/>
        <v>40813.207638888889</v>
      </c>
      <c r="U2840">
        <f t="shared" si="402"/>
        <v>2011</v>
      </c>
    </row>
    <row r="2841" spans="1:22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 t="s">
        <v>8308</v>
      </c>
      <c r="P2841" t="s">
        <v>8342</v>
      </c>
      <c r="Q2841">
        <f t="shared" si="403"/>
        <v>1</v>
      </c>
      <c r="R2841">
        <f t="shared" si="404"/>
        <v>300</v>
      </c>
      <c r="S2841" s="15">
        <f t="shared" si="405"/>
        <v>41831.716874999998</v>
      </c>
      <c r="T2841" s="15">
        <f t="shared" si="406"/>
        <v>41876.716874999998</v>
      </c>
      <c r="U2841">
        <f t="shared" si="402"/>
        <v>2014</v>
      </c>
    </row>
    <row r="2842" spans="1:22" ht="48" hidden="1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 t="s">
        <v>8308</v>
      </c>
      <c r="P2842" t="s">
        <v>8342</v>
      </c>
      <c r="Q2842">
        <f t="shared" si="403"/>
        <v>3</v>
      </c>
      <c r="R2842">
        <f t="shared" si="404"/>
        <v>300</v>
      </c>
      <c r="S2842" s="15">
        <f t="shared" si="405"/>
        <v>42327.825289351851</v>
      </c>
      <c r="T2842" s="15">
        <f t="shared" si="406"/>
        <v>42377.82430555555</v>
      </c>
      <c r="U2842">
        <f t="shared" si="402"/>
        <v>2015</v>
      </c>
    </row>
    <row r="2843" spans="1:22" ht="48" hidden="1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 t="s">
        <v>8323</v>
      </c>
      <c r="P2843" t="s">
        <v>8324</v>
      </c>
      <c r="Q2843">
        <f t="shared" si="403"/>
        <v>3</v>
      </c>
      <c r="R2843">
        <f t="shared" si="404"/>
        <v>300</v>
      </c>
      <c r="S2843" s="15">
        <f t="shared" si="405"/>
        <v>42496.447071759263</v>
      </c>
      <c r="T2843" s="15">
        <f t="shared" si="406"/>
        <v>42526.447071759263</v>
      </c>
      <c r="U2843">
        <f t="shared" si="402"/>
        <v>2016</v>
      </c>
    </row>
    <row r="2844" spans="1:22" ht="48" hidden="1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 t="s">
        <v>8323</v>
      </c>
      <c r="P2844" t="s">
        <v>8324</v>
      </c>
      <c r="Q2844">
        <f t="shared" si="403"/>
        <v>12</v>
      </c>
      <c r="R2844">
        <f t="shared" si="404"/>
        <v>25</v>
      </c>
      <c r="S2844" s="15">
        <f t="shared" si="405"/>
        <v>42171.383530092593</v>
      </c>
      <c r="T2844" s="15">
        <f t="shared" si="406"/>
        <v>42201.330555555556</v>
      </c>
      <c r="U2844">
        <f t="shared" si="402"/>
        <v>2015</v>
      </c>
    </row>
    <row r="2845" spans="1:22" ht="48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 t="s">
        <v>8323</v>
      </c>
      <c r="P2845" t="s">
        <v>8326</v>
      </c>
      <c r="Q2845">
        <f t="shared" si="403"/>
        <v>50</v>
      </c>
      <c r="R2845">
        <f t="shared" si="404"/>
        <v>60</v>
      </c>
      <c r="S2845" s="15">
        <f t="shared" si="405"/>
        <v>42370.007766203707</v>
      </c>
      <c r="T2845" s="15">
        <f t="shared" si="406"/>
        <v>42398.981944444444</v>
      </c>
      <c r="U2845">
        <f t="shared" si="402"/>
        <v>2016</v>
      </c>
      <c r="V2845">
        <f t="shared" ref="V2845:V2846" si="409">_xlfn.DAYS(T2845,S2845)</f>
        <v>28</v>
      </c>
    </row>
    <row r="2846" spans="1:22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 t="s">
        <v>8323</v>
      </c>
      <c r="P2846" t="s">
        <v>8326</v>
      </c>
      <c r="Q2846">
        <f t="shared" si="403"/>
        <v>60</v>
      </c>
      <c r="R2846">
        <f t="shared" si="404"/>
        <v>60</v>
      </c>
      <c r="S2846" s="15">
        <f t="shared" si="405"/>
        <v>42305.670914351853</v>
      </c>
      <c r="T2846" s="15">
        <f t="shared" si="406"/>
        <v>42339.249305555553</v>
      </c>
      <c r="U2846">
        <f t="shared" si="402"/>
        <v>2015</v>
      </c>
      <c r="V2846">
        <f t="shared" si="409"/>
        <v>34</v>
      </c>
    </row>
    <row r="2847" spans="1:22" ht="48" hidden="1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 t="s">
        <v>8327</v>
      </c>
      <c r="P2847" t="s">
        <v>8336</v>
      </c>
      <c r="Q2847">
        <f t="shared" si="403"/>
        <v>100</v>
      </c>
      <c r="R2847">
        <f t="shared" si="404"/>
        <v>18.75</v>
      </c>
      <c r="S2847" s="15">
        <f t="shared" si="405"/>
        <v>42078.792048611111</v>
      </c>
      <c r="T2847" s="15">
        <f t="shared" si="406"/>
        <v>42108.792048611111</v>
      </c>
      <c r="U2847">
        <f t="shared" si="402"/>
        <v>2015</v>
      </c>
    </row>
    <row r="2848" spans="1:22" ht="48" hidden="1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 t="s">
        <v>8327</v>
      </c>
      <c r="P2848" t="s">
        <v>8336</v>
      </c>
      <c r="Q2848">
        <f t="shared" si="403"/>
        <v>100</v>
      </c>
      <c r="R2848">
        <f t="shared" si="404"/>
        <v>30</v>
      </c>
      <c r="S2848" s="15">
        <f t="shared" si="405"/>
        <v>42021.832280092596</v>
      </c>
      <c r="T2848" s="15">
        <f t="shared" si="406"/>
        <v>42051.832280092596</v>
      </c>
      <c r="U2848">
        <f t="shared" si="402"/>
        <v>2015</v>
      </c>
    </row>
    <row r="2849" spans="1:22" ht="32" hidden="1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 t="s">
        <v>8327</v>
      </c>
      <c r="P2849" t="s">
        <v>8331</v>
      </c>
      <c r="Q2849">
        <f t="shared" si="403"/>
        <v>100</v>
      </c>
      <c r="R2849">
        <f t="shared" si="404"/>
        <v>27.27</v>
      </c>
      <c r="S2849" s="15">
        <f t="shared" si="405"/>
        <v>41634.797013888885</v>
      </c>
      <c r="T2849" s="15">
        <f t="shared" si="406"/>
        <v>41670.792361111111</v>
      </c>
      <c r="U2849">
        <f t="shared" si="402"/>
        <v>2013</v>
      </c>
    </row>
    <row r="2850" spans="1:22" ht="48" hidden="1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 t="s">
        <v>8327</v>
      </c>
      <c r="P2850" t="s">
        <v>8328</v>
      </c>
      <c r="Q2850">
        <f t="shared" si="403"/>
        <v>100</v>
      </c>
      <c r="R2850">
        <f t="shared" si="404"/>
        <v>27.27</v>
      </c>
      <c r="S2850" s="15">
        <f t="shared" si="405"/>
        <v>41365.928159722222</v>
      </c>
      <c r="T2850" s="15">
        <f t="shared" si="406"/>
        <v>41379.928159722222</v>
      </c>
      <c r="U2850">
        <f t="shared" si="402"/>
        <v>2013</v>
      </c>
    </row>
    <row r="2851" spans="1:22" ht="48" hidden="1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 t="s">
        <v>8323</v>
      </c>
      <c r="P2851" t="s">
        <v>8335</v>
      </c>
      <c r="Q2851">
        <f t="shared" si="403"/>
        <v>100</v>
      </c>
      <c r="R2851">
        <f t="shared" si="404"/>
        <v>30</v>
      </c>
      <c r="S2851" s="15">
        <f t="shared" si="405"/>
        <v>42013.15253472222</v>
      </c>
      <c r="T2851" s="15">
        <f t="shared" si="406"/>
        <v>42028.125</v>
      </c>
      <c r="U2851">
        <f t="shared" si="402"/>
        <v>2015</v>
      </c>
    </row>
    <row r="2852" spans="1:22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 t="s">
        <v>8308</v>
      </c>
      <c r="P2852" t="s">
        <v>8310</v>
      </c>
      <c r="Q2852">
        <f t="shared" si="403"/>
        <v>1</v>
      </c>
      <c r="R2852">
        <f t="shared" si="404"/>
        <v>99.33</v>
      </c>
      <c r="S2852" s="15">
        <f t="shared" si="405"/>
        <v>42634.900046296301</v>
      </c>
      <c r="T2852" s="15">
        <f t="shared" si="406"/>
        <v>42674.900046296301</v>
      </c>
      <c r="U2852">
        <f t="shared" si="402"/>
        <v>2016</v>
      </c>
    </row>
    <row r="2853" spans="1:22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 t="s">
        <v>8308</v>
      </c>
      <c r="P2853" t="s">
        <v>8310</v>
      </c>
      <c r="Q2853">
        <f t="shared" si="403"/>
        <v>1</v>
      </c>
      <c r="R2853">
        <f t="shared" si="404"/>
        <v>49.67</v>
      </c>
      <c r="S2853" s="15">
        <f t="shared" si="405"/>
        <v>42637.016736111109</v>
      </c>
      <c r="T2853" s="15">
        <f t="shared" si="406"/>
        <v>42669.165972222225</v>
      </c>
      <c r="U2853">
        <f t="shared" si="402"/>
        <v>2016</v>
      </c>
    </row>
    <row r="2854" spans="1:22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 t="s">
        <v>8323</v>
      </c>
      <c r="P2854" t="s">
        <v>8326</v>
      </c>
      <c r="Q2854">
        <f t="shared" si="403"/>
        <v>24</v>
      </c>
      <c r="R2854">
        <f t="shared" si="404"/>
        <v>24.33</v>
      </c>
      <c r="S2854" s="15">
        <f t="shared" si="405"/>
        <v>41880.788842592592</v>
      </c>
      <c r="T2854" s="15">
        <f t="shared" si="406"/>
        <v>41910.788842592592</v>
      </c>
      <c r="U2854">
        <f t="shared" si="402"/>
        <v>2014</v>
      </c>
      <c r="V2854">
        <f>_xlfn.DAYS(T2854,S2854)</f>
        <v>30</v>
      </c>
    </row>
    <row r="2855" spans="1:22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 t="s">
        <v>8313</v>
      </c>
      <c r="P2855" t="s">
        <v>8314</v>
      </c>
      <c r="Q2855">
        <f t="shared" si="403"/>
        <v>290</v>
      </c>
      <c r="R2855">
        <f t="shared" si="404"/>
        <v>19.329999999999998</v>
      </c>
      <c r="S2855" s="15">
        <f t="shared" si="405"/>
        <v>42747.506689814814</v>
      </c>
      <c r="T2855" s="15">
        <f t="shared" si="406"/>
        <v>42777.506689814814</v>
      </c>
      <c r="U2855">
        <f t="shared" si="402"/>
        <v>2017</v>
      </c>
    </row>
    <row r="2856" spans="1:22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 t="s">
        <v>8308</v>
      </c>
      <c r="P2856" t="s">
        <v>8310</v>
      </c>
      <c r="Q2856">
        <f t="shared" si="403"/>
        <v>10</v>
      </c>
      <c r="R2856">
        <f t="shared" si="404"/>
        <v>24.08</v>
      </c>
      <c r="S2856" s="15">
        <f t="shared" si="405"/>
        <v>42673.66788194445</v>
      </c>
      <c r="T2856" s="15">
        <f t="shared" si="406"/>
        <v>42703.709548611107</v>
      </c>
      <c r="U2856">
        <f t="shared" si="402"/>
        <v>2016</v>
      </c>
    </row>
    <row r="2857" spans="1:22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 t="s">
        <v>8313</v>
      </c>
      <c r="P2857" t="s">
        <v>8355</v>
      </c>
      <c r="Q2857">
        <f t="shared" si="403"/>
        <v>29</v>
      </c>
      <c r="R2857">
        <f t="shared" si="404"/>
        <v>26.27</v>
      </c>
      <c r="S2857" s="15">
        <f t="shared" si="405"/>
        <v>41839.212951388887</v>
      </c>
      <c r="T2857" s="15">
        <f t="shared" si="406"/>
        <v>41899.212951388887</v>
      </c>
      <c r="U2857">
        <f t="shared" si="402"/>
        <v>2014</v>
      </c>
    </row>
    <row r="2858" spans="1:22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 t="s">
        <v>8323</v>
      </c>
      <c r="P2858" t="s">
        <v>8326</v>
      </c>
      <c r="Q2858">
        <f t="shared" si="403"/>
        <v>286</v>
      </c>
      <c r="R2858">
        <f t="shared" si="404"/>
        <v>19.27</v>
      </c>
      <c r="S2858" s="15">
        <f t="shared" si="405"/>
        <v>42282.770231481481</v>
      </c>
      <c r="T2858" s="15">
        <f t="shared" si="406"/>
        <v>42342.811898148153</v>
      </c>
      <c r="U2858">
        <f t="shared" si="402"/>
        <v>2015</v>
      </c>
      <c r="V2858">
        <f>_xlfn.DAYS(T2858,S2858)</f>
        <v>60</v>
      </c>
    </row>
    <row r="2859" spans="1:22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 t="s">
        <v>8308</v>
      </c>
      <c r="P2859" t="s">
        <v>8310</v>
      </c>
      <c r="Q2859">
        <f t="shared" si="403"/>
        <v>2</v>
      </c>
      <c r="R2859">
        <f t="shared" si="404"/>
        <v>57.2</v>
      </c>
      <c r="S2859" s="15">
        <f t="shared" si="405"/>
        <v>42592.750555555554</v>
      </c>
      <c r="T2859" s="15">
        <f t="shared" si="406"/>
        <v>42622.750555555554</v>
      </c>
      <c r="U2859">
        <f t="shared" si="402"/>
        <v>2016</v>
      </c>
    </row>
    <row r="2860" spans="1:22" ht="48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 t="s">
        <v>8323</v>
      </c>
      <c r="P2860" t="s">
        <v>8326</v>
      </c>
      <c r="Q2860">
        <f t="shared" si="403"/>
        <v>3</v>
      </c>
      <c r="R2860">
        <f t="shared" si="404"/>
        <v>57</v>
      </c>
      <c r="S2860" s="15">
        <f t="shared" si="405"/>
        <v>41779.695092592592</v>
      </c>
      <c r="T2860" s="15">
        <f t="shared" si="406"/>
        <v>41813.666666666664</v>
      </c>
      <c r="U2860">
        <f t="shared" si="402"/>
        <v>2014</v>
      </c>
      <c r="V2860">
        <f t="shared" ref="V2860:V2861" si="410">_xlfn.DAYS(T2860,S2860)</f>
        <v>34</v>
      </c>
    </row>
    <row r="2861" spans="1:22" ht="48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 t="s">
        <v>8323</v>
      </c>
      <c r="P2861" t="s">
        <v>8326</v>
      </c>
      <c r="Q2861">
        <f t="shared" si="403"/>
        <v>14</v>
      </c>
      <c r="R2861">
        <f t="shared" si="404"/>
        <v>71.25</v>
      </c>
      <c r="S2861" s="15">
        <f t="shared" si="405"/>
        <v>42414.235879629632</v>
      </c>
      <c r="T2861" s="15">
        <f t="shared" si="406"/>
        <v>42474.194212962961</v>
      </c>
      <c r="U2861">
        <f t="shared" si="402"/>
        <v>2016</v>
      </c>
      <c r="V2861">
        <f t="shared" si="410"/>
        <v>60</v>
      </c>
    </row>
    <row r="2862" spans="1:22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 t="s">
        <v>8316</v>
      </c>
      <c r="P2862" t="s">
        <v>8334</v>
      </c>
      <c r="Q2862">
        <f t="shared" si="403"/>
        <v>1</v>
      </c>
      <c r="R2862">
        <f t="shared" si="404"/>
        <v>28.4</v>
      </c>
      <c r="S2862" s="15">
        <f t="shared" si="405"/>
        <v>42716.7424537037</v>
      </c>
      <c r="T2862" s="15">
        <f t="shared" si="406"/>
        <v>42746.7424537037</v>
      </c>
      <c r="U2862">
        <f t="shared" si="402"/>
        <v>2016</v>
      </c>
    </row>
    <row r="2863" spans="1:22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 t="s">
        <v>8319</v>
      </c>
      <c r="P2863" t="s">
        <v>8357</v>
      </c>
      <c r="Q2863">
        <f t="shared" si="403"/>
        <v>3</v>
      </c>
      <c r="R2863">
        <f t="shared" si="404"/>
        <v>40.14</v>
      </c>
      <c r="S2863" s="15">
        <f t="shared" si="405"/>
        <v>42244.776666666665</v>
      </c>
      <c r="T2863" s="15">
        <f t="shared" si="406"/>
        <v>42274.776666666665</v>
      </c>
      <c r="U2863">
        <f t="shared" si="402"/>
        <v>2015</v>
      </c>
    </row>
    <row r="2864" spans="1:22" ht="48" hidden="1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 t="s">
        <v>8313</v>
      </c>
      <c r="P2864" t="s">
        <v>8351</v>
      </c>
      <c r="Q2864">
        <f t="shared" si="403"/>
        <v>0</v>
      </c>
      <c r="R2864">
        <f t="shared" si="404"/>
        <v>40</v>
      </c>
      <c r="S2864" s="15">
        <f t="shared" si="405"/>
        <v>41780.050092592595</v>
      </c>
      <c r="T2864" s="15">
        <f t="shared" si="406"/>
        <v>41808.842361111114</v>
      </c>
      <c r="U2864">
        <f t="shared" si="402"/>
        <v>2014</v>
      </c>
    </row>
    <row r="2865" spans="1:22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 t="s">
        <v>8308</v>
      </c>
      <c r="P2865" t="s">
        <v>8310</v>
      </c>
      <c r="Q2865">
        <f t="shared" si="403"/>
        <v>1</v>
      </c>
      <c r="R2865">
        <f t="shared" si="404"/>
        <v>93.33</v>
      </c>
      <c r="S2865" s="15">
        <f t="shared" si="405"/>
        <v>42424.749490740738</v>
      </c>
      <c r="T2865" s="15">
        <f t="shared" si="406"/>
        <v>42454.707824074074</v>
      </c>
      <c r="U2865">
        <f t="shared" si="402"/>
        <v>2016</v>
      </c>
    </row>
    <row r="2866" spans="1:22" ht="48" hidden="1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 t="s">
        <v>8323</v>
      </c>
      <c r="P2866" t="s">
        <v>8324</v>
      </c>
      <c r="Q2866">
        <f t="shared" si="403"/>
        <v>2</v>
      </c>
      <c r="R2866">
        <f t="shared" si="404"/>
        <v>93.33</v>
      </c>
      <c r="S2866" s="15">
        <f t="shared" si="405"/>
        <v>42031.011249999996</v>
      </c>
      <c r="T2866" s="15">
        <f t="shared" si="406"/>
        <v>42090.969583333332</v>
      </c>
      <c r="U2866">
        <f t="shared" si="402"/>
        <v>2015</v>
      </c>
    </row>
    <row r="2867" spans="1:22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 t="s">
        <v>8327</v>
      </c>
      <c r="P2867" t="s">
        <v>8330</v>
      </c>
      <c r="Q2867">
        <f t="shared" si="403"/>
        <v>9</v>
      </c>
      <c r="R2867">
        <f t="shared" si="404"/>
        <v>35</v>
      </c>
      <c r="S2867" s="15">
        <f t="shared" si="405"/>
        <v>42803.920277777783</v>
      </c>
      <c r="T2867" s="15">
        <f t="shared" si="406"/>
        <v>42834.833333333328</v>
      </c>
      <c r="U2867">
        <f t="shared" si="402"/>
        <v>2017</v>
      </c>
    </row>
    <row r="2868" spans="1:22" ht="48" hidden="1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 t="s">
        <v>8327</v>
      </c>
      <c r="P2868" t="s">
        <v>8328</v>
      </c>
      <c r="Q2868">
        <f t="shared" si="403"/>
        <v>37</v>
      </c>
      <c r="R2868">
        <f t="shared" si="404"/>
        <v>35</v>
      </c>
      <c r="S2868" s="15">
        <f t="shared" si="405"/>
        <v>40646.099097222221</v>
      </c>
      <c r="T2868" s="15">
        <f t="shared" si="406"/>
        <v>40691.099097222221</v>
      </c>
      <c r="U2868">
        <f t="shared" si="402"/>
        <v>2011</v>
      </c>
    </row>
    <row r="2869" spans="1:22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 t="s">
        <v>8323</v>
      </c>
      <c r="P2869" t="s">
        <v>8326</v>
      </c>
      <c r="Q2869">
        <f t="shared" si="403"/>
        <v>112</v>
      </c>
      <c r="R2869">
        <f t="shared" si="404"/>
        <v>11.67</v>
      </c>
      <c r="S2869" s="15">
        <f t="shared" si="405"/>
        <v>42378.478344907402</v>
      </c>
      <c r="T2869" s="15">
        <f t="shared" si="406"/>
        <v>42418.916666666672</v>
      </c>
      <c r="U2869">
        <f t="shared" si="402"/>
        <v>2016</v>
      </c>
      <c r="V2869">
        <f>_xlfn.DAYS(T2869,S2869)</f>
        <v>40</v>
      </c>
    </row>
    <row r="2870" spans="1:22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 t="s">
        <v>8321</v>
      </c>
      <c r="P2870" t="s">
        <v>8325</v>
      </c>
      <c r="Q2870">
        <f t="shared" si="403"/>
        <v>1</v>
      </c>
      <c r="R2870">
        <f t="shared" si="404"/>
        <v>46.5</v>
      </c>
      <c r="S2870" s="15">
        <f t="shared" si="405"/>
        <v>41887.383356481485</v>
      </c>
      <c r="T2870" s="15">
        <f t="shared" si="406"/>
        <v>41917.383356481485</v>
      </c>
      <c r="U2870">
        <f t="shared" si="402"/>
        <v>2014</v>
      </c>
    </row>
    <row r="2871" spans="1:22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 t="s">
        <v>8323</v>
      </c>
      <c r="P2871" t="s">
        <v>8324</v>
      </c>
      <c r="Q2871">
        <f t="shared" si="403"/>
        <v>14</v>
      </c>
      <c r="R2871">
        <f t="shared" si="404"/>
        <v>55.6</v>
      </c>
      <c r="S2871" s="15">
        <f t="shared" si="405"/>
        <v>42382.189710648148</v>
      </c>
      <c r="T2871" s="15">
        <f t="shared" si="406"/>
        <v>42412.189710648148</v>
      </c>
      <c r="U2871">
        <f t="shared" si="402"/>
        <v>2016</v>
      </c>
    </row>
    <row r="2872" spans="1:22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 t="s">
        <v>8319</v>
      </c>
      <c r="P2872" t="s">
        <v>8345</v>
      </c>
      <c r="Q2872">
        <f t="shared" si="403"/>
        <v>0</v>
      </c>
      <c r="R2872">
        <f t="shared" si="404"/>
        <v>23.08</v>
      </c>
      <c r="S2872" s="15">
        <f t="shared" si="405"/>
        <v>41837.829895833333</v>
      </c>
      <c r="T2872" s="15">
        <f t="shared" si="406"/>
        <v>41897.829895833333</v>
      </c>
      <c r="U2872">
        <f t="shared" si="402"/>
        <v>2014</v>
      </c>
    </row>
    <row r="2873" spans="1:22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 t="s">
        <v>8323</v>
      </c>
      <c r="P2873" t="s">
        <v>8326</v>
      </c>
      <c r="Q2873">
        <f t="shared" si="403"/>
        <v>139</v>
      </c>
      <c r="R2873">
        <f t="shared" si="404"/>
        <v>30.78</v>
      </c>
      <c r="S2873" s="15">
        <f t="shared" si="405"/>
        <v>42312.874594907407</v>
      </c>
      <c r="T2873" s="15">
        <f t="shared" si="406"/>
        <v>42340.874594907407</v>
      </c>
      <c r="U2873">
        <f t="shared" si="402"/>
        <v>2015</v>
      </c>
      <c r="V2873">
        <f>_xlfn.DAYS(T2873,S2873)</f>
        <v>28</v>
      </c>
    </row>
    <row r="2874" spans="1:22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 t="s">
        <v>8308</v>
      </c>
      <c r="P2874" t="s">
        <v>8340</v>
      </c>
      <c r="Q2874">
        <f t="shared" si="403"/>
        <v>1</v>
      </c>
      <c r="R2874">
        <f t="shared" si="404"/>
        <v>69</v>
      </c>
      <c r="S2874" s="15">
        <f t="shared" si="405"/>
        <v>42436.211701388893</v>
      </c>
      <c r="T2874" s="15">
        <f t="shared" si="406"/>
        <v>42466.170034722221</v>
      </c>
      <c r="U2874">
        <f t="shared" si="402"/>
        <v>2016</v>
      </c>
    </row>
    <row r="2875" spans="1:22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 t="s">
        <v>8308</v>
      </c>
      <c r="P2875" t="s">
        <v>8310</v>
      </c>
      <c r="Q2875">
        <f t="shared" si="403"/>
        <v>1</v>
      </c>
      <c r="R2875">
        <f t="shared" si="404"/>
        <v>39</v>
      </c>
      <c r="S2875" s="15">
        <f t="shared" si="405"/>
        <v>42361.043703703705</v>
      </c>
      <c r="T2875" s="15">
        <f t="shared" si="406"/>
        <v>42421.043703703705</v>
      </c>
      <c r="U2875">
        <f t="shared" si="402"/>
        <v>2015</v>
      </c>
    </row>
    <row r="2876" spans="1:22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 t="s">
        <v>8323</v>
      </c>
      <c r="P2876" t="s">
        <v>8326</v>
      </c>
      <c r="Q2876">
        <f t="shared" si="403"/>
        <v>3</v>
      </c>
      <c r="R2876">
        <f t="shared" si="404"/>
        <v>27.3</v>
      </c>
      <c r="S2876" s="15">
        <f t="shared" si="405"/>
        <v>42415.883425925931</v>
      </c>
      <c r="T2876" s="15">
        <f t="shared" si="406"/>
        <v>42475.84175925926</v>
      </c>
      <c r="U2876">
        <f t="shared" si="402"/>
        <v>2016</v>
      </c>
      <c r="V2876">
        <f>_xlfn.DAYS(T2876,S2876)</f>
        <v>60</v>
      </c>
    </row>
    <row r="2877" spans="1:22" ht="48" hidden="1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 t="s">
        <v>8323</v>
      </c>
      <c r="P2877" t="s">
        <v>8335</v>
      </c>
      <c r="Q2877">
        <f t="shared" si="403"/>
        <v>3</v>
      </c>
      <c r="R2877">
        <f t="shared" si="404"/>
        <v>22.75</v>
      </c>
      <c r="S2877" s="15">
        <f t="shared" si="405"/>
        <v>42095.374675925923</v>
      </c>
      <c r="T2877" s="15">
        <f t="shared" si="406"/>
        <v>42125.374675925923</v>
      </c>
      <c r="U2877">
        <f>YEAR(S2877)</f>
        <v>2015</v>
      </c>
    </row>
    <row r="2878" spans="1:22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 t="s">
        <v>8323</v>
      </c>
      <c r="P2878" t="s">
        <v>8326</v>
      </c>
      <c r="Q2878">
        <f t="shared" si="403"/>
        <v>136</v>
      </c>
      <c r="R2878">
        <f t="shared" si="404"/>
        <v>13.6</v>
      </c>
      <c r="S2878" s="15">
        <f t="shared" si="405"/>
        <v>42401.610983796301</v>
      </c>
      <c r="T2878" s="15">
        <f t="shared" si="406"/>
        <v>42426</v>
      </c>
      <c r="U2878">
        <f t="shared" ref="U2878:U2941" si="411">YEAR(S2878)</f>
        <v>2016</v>
      </c>
      <c r="V2878">
        <f t="shared" ref="V2878:V2879" si="412">_xlfn.DAYS(T2878,S2878)</f>
        <v>25</v>
      </c>
    </row>
    <row r="2879" spans="1:22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 t="s">
        <v>8323</v>
      </c>
      <c r="P2879" t="s">
        <v>8326</v>
      </c>
      <c r="Q2879">
        <f t="shared" si="403"/>
        <v>5</v>
      </c>
      <c r="R2879">
        <f t="shared" si="404"/>
        <v>90.33</v>
      </c>
      <c r="S2879" s="15">
        <f t="shared" si="405"/>
        <v>42722.84474537037</v>
      </c>
      <c r="T2879" s="15">
        <f t="shared" si="406"/>
        <v>42752.84474537037</v>
      </c>
      <c r="U2879">
        <f t="shared" si="411"/>
        <v>2016</v>
      </c>
      <c r="V2879">
        <f t="shared" si="412"/>
        <v>30</v>
      </c>
    </row>
    <row r="2880" spans="1:22" ht="48" hidden="1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 t="s">
        <v>8308</v>
      </c>
      <c r="P2880" t="s">
        <v>8342</v>
      </c>
      <c r="Q2880">
        <f t="shared" si="403"/>
        <v>0</v>
      </c>
      <c r="R2880">
        <f t="shared" si="404"/>
        <v>54</v>
      </c>
      <c r="S2880" s="15">
        <f t="shared" si="405"/>
        <v>42360.932152777779</v>
      </c>
      <c r="T2880" s="15">
        <f t="shared" si="406"/>
        <v>42420.932152777779</v>
      </c>
      <c r="U2880">
        <f t="shared" si="411"/>
        <v>2015</v>
      </c>
    </row>
    <row r="2881" spans="1:22" ht="48" hidden="1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 t="s">
        <v>8316</v>
      </c>
      <c r="P2881" t="s">
        <v>8344</v>
      </c>
      <c r="Q2881">
        <f t="shared" si="403"/>
        <v>6</v>
      </c>
      <c r="R2881">
        <f t="shared" si="404"/>
        <v>45</v>
      </c>
      <c r="S2881" s="15">
        <f t="shared" si="405"/>
        <v>42327.671631944439</v>
      </c>
      <c r="T2881" s="15">
        <f t="shared" si="406"/>
        <v>42357.671631944439</v>
      </c>
      <c r="U2881">
        <f t="shared" si="411"/>
        <v>2015</v>
      </c>
    </row>
    <row r="2882" spans="1:22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 t="s">
        <v>8323</v>
      </c>
      <c r="P2882" t="s">
        <v>8326</v>
      </c>
      <c r="Q2882">
        <f t="shared" si="403"/>
        <v>18</v>
      </c>
      <c r="R2882">
        <f t="shared" si="404"/>
        <v>45</v>
      </c>
      <c r="S2882" s="15">
        <f t="shared" si="405"/>
        <v>41813.938715277778</v>
      </c>
      <c r="T2882" s="15">
        <f t="shared" si="406"/>
        <v>41835.916666666664</v>
      </c>
      <c r="U2882">
        <f t="shared" si="411"/>
        <v>2014</v>
      </c>
      <c r="V2882">
        <f t="shared" ref="V2882:V2883" si="413">_xlfn.DAYS(T2882,S2882)</f>
        <v>22</v>
      </c>
    </row>
    <row r="2883" spans="1:22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 t="s">
        <v>8323</v>
      </c>
      <c r="P2883" t="s">
        <v>8326</v>
      </c>
      <c r="Q2883">
        <f t="shared" ref="Q2883:Q2946" si="414">ROUND(E2883/D2883*100,0)</f>
        <v>108</v>
      </c>
      <c r="R2883">
        <f t="shared" ref="R2883:R2946" si="415">IFERROR(ROUND(E2883/L2883,2),0)</f>
        <v>38.57</v>
      </c>
      <c r="S2883" s="15">
        <f t="shared" ref="S2883:S2946" si="416">(((J2883/60)/60)/24)+DATE(1970,1,1)</f>
        <v>42571.626192129625</v>
      </c>
      <c r="T2883" s="15">
        <f t="shared" ref="T2883:T2946" si="417">(((I2883/60)/60)/24)+DATE(1970,1,1)</f>
        <v>42583.570138888885</v>
      </c>
      <c r="U2883">
        <f t="shared" si="411"/>
        <v>2016</v>
      </c>
      <c r="V2883">
        <f t="shared" si="413"/>
        <v>12</v>
      </c>
    </row>
    <row r="2884" spans="1:22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 t="s">
        <v>8346</v>
      </c>
      <c r="P2884" t="s">
        <v>8347</v>
      </c>
      <c r="Q2884">
        <f t="shared" si="414"/>
        <v>3</v>
      </c>
      <c r="R2884">
        <f t="shared" si="415"/>
        <v>33.25</v>
      </c>
      <c r="S2884" s="15">
        <f t="shared" si="416"/>
        <v>41844.874421296299</v>
      </c>
      <c r="T2884" s="15">
        <f t="shared" si="417"/>
        <v>41874.874421296299</v>
      </c>
      <c r="U2884">
        <f t="shared" si="411"/>
        <v>2014</v>
      </c>
    </row>
    <row r="2885" spans="1:22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 t="s">
        <v>8323</v>
      </c>
      <c r="P2885" t="s">
        <v>8326</v>
      </c>
      <c r="Q2885">
        <f t="shared" si="414"/>
        <v>7</v>
      </c>
      <c r="R2885">
        <f t="shared" si="415"/>
        <v>29.56</v>
      </c>
      <c r="S2885" s="15">
        <f t="shared" si="416"/>
        <v>42480.800648148142</v>
      </c>
      <c r="T2885" s="15">
        <f t="shared" si="417"/>
        <v>42540.800648148142</v>
      </c>
      <c r="U2885">
        <f t="shared" si="411"/>
        <v>2016</v>
      </c>
      <c r="V2885">
        <f t="shared" ref="V2885:V2886" si="418">_xlfn.DAYS(T2885,S2885)</f>
        <v>60</v>
      </c>
    </row>
    <row r="2886" spans="1:22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 t="s">
        <v>8323</v>
      </c>
      <c r="P2886" t="s">
        <v>8326</v>
      </c>
      <c r="Q2886">
        <f t="shared" si="414"/>
        <v>3</v>
      </c>
      <c r="R2886">
        <f t="shared" si="415"/>
        <v>52.8</v>
      </c>
      <c r="S2886" s="15">
        <f t="shared" si="416"/>
        <v>42499.731701388882</v>
      </c>
      <c r="T2886" s="15">
        <f t="shared" si="417"/>
        <v>42529.731701388882</v>
      </c>
      <c r="U2886">
        <f t="shared" si="411"/>
        <v>2016</v>
      </c>
      <c r="V2886">
        <f t="shared" si="418"/>
        <v>30</v>
      </c>
    </row>
    <row r="2887" spans="1:22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 t="s">
        <v>8321</v>
      </c>
      <c r="P2887" t="s">
        <v>8325</v>
      </c>
      <c r="Q2887">
        <f t="shared" si="414"/>
        <v>10</v>
      </c>
      <c r="R2887">
        <f t="shared" si="415"/>
        <v>32.75</v>
      </c>
      <c r="S2887" s="15">
        <f t="shared" si="416"/>
        <v>42741.848379629635</v>
      </c>
      <c r="T2887" s="15">
        <f t="shared" si="417"/>
        <v>42783.875</v>
      </c>
      <c r="U2887">
        <f t="shared" si="411"/>
        <v>2017</v>
      </c>
    </row>
    <row r="2888" spans="1:22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 t="s">
        <v>8308</v>
      </c>
      <c r="P2888" t="s">
        <v>8342</v>
      </c>
      <c r="Q2888">
        <f t="shared" si="414"/>
        <v>1</v>
      </c>
      <c r="R2888">
        <f t="shared" si="415"/>
        <v>87</v>
      </c>
      <c r="S2888" s="15">
        <f t="shared" si="416"/>
        <v>42528.987696759257</v>
      </c>
      <c r="T2888" s="15">
        <f t="shared" si="417"/>
        <v>42558.987696759257</v>
      </c>
      <c r="U2888">
        <f t="shared" si="411"/>
        <v>2016</v>
      </c>
    </row>
    <row r="2889" spans="1:22" ht="48" hidden="1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 t="s">
        <v>8308</v>
      </c>
      <c r="P2889" t="s">
        <v>8310</v>
      </c>
      <c r="Q2889">
        <f t="shared" si="414"/>
        <v>1</v>
      </c>
      <c r="R2889">
        <f t="shared" si="415"/>
        <v>26</v>
      </c>
      <c r="S2889" s="15">
        <f t="shared" si="416"/>
        <v>42158.028310185182</v>
      </c>
      <c r="T2889" s="15">
        <f t="shared" si="417"/>
        <v>42186.028310185182</v>
      </c>
      <c r="U2889">
        <f t="shared" si="411"/>
        <v>2015</v>
      </c>
    </row>
    <row r="2890" spans="1:22" ht="48" hidden="1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 t="s">
        <v>8308</v>
      </c>
      <c r="P2890" t="s">
        <v>8318</v>
      </c>
      <c r="Q2890">
        <f t="shared" si="414"/>
        <v>1</v>
      </c>
      <c r="R2890">
        <f t="shared" si="415"/>
        <v>28.89</v>
      </c>
      <c r="S2890" s="15">
        <f t="shared" si="416"/>
        <v>41828.789942129632</v>
      </c>
      <c r="T2890" s="15">
        <f t="shared" si="417"/>
        <v>41863.789942129632</v>
      </c>
      <c r="U2890">
        <f t="shared" si="411"/>
        <v>2014</v>
      </c>
    </row>
    <row r="2891" spans="1:22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 t="s">
        <v>8327</v>
      </c>
      <c r="P2891" t="s">
        <v>8328</v>
      </c>
      <c r="Q2891">
        <f t="shared" si="414"/>
        <v>3</v>
      </c>
      <c r="R2891">
        <f t="shared" si="415"/>
        <v>28.89</v>
      </c>
      <c r="S2891" s="15">
        <f t="shared" si="416"/>
        <v>41842.031597222223</v>
      </c>
      <c r="T2891" s="15">
        <f t="shared" si="417"/>
        <v>41872.031597222223</v>
      </c>
      <c r="U2891">
        <f t="shared" si="411"/>
        <v>2014</v>
      </c>
    </row>
    <row r="2892" spans="1:22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 t="s">
        <v>8323</v>
      </c>
      <c r="P2892" t="s">
        <v>8326</v>
      </c>
      <c r="Q2892">
        <f t="shared" si="414"/>
        <v>5</v>
      </c>
      <c r="R2892">
        <f t="shared" si="415"/>
        <v>65</v>
      </c>
      <c r="S2892" s="15">
        <f t="shared" si="416"/>
        <v>41829.73715277778</v>
      </c>
      <c r="T2892" s="15">
        <f t="shared" si="417"/>
        <v>41852.716666666667</v>
      </c>
      <c r="U2892">
        <f t="shared" si="411"/>
        <v>2014</v>
      </c>
      <c r="V2892">
        <f t="shared" ref="V2892:V2893" si="419">_xlfn.DAYS(T2892,S2892)</f>
        <v>23</v>
      </c>
    </row>
    <row r="2893" spans="1:22" ht="3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 t="s">
        <v>8323</v>
      </c>
      <c r="P2893" t="s">
        <v>8326</v>
      </c>
      <c r="Q2893">
        <f t="shared" si="414"/>
        <v>33</v>
      </c>
      <c r="R2893">
        <f t="shared" si="415"/>
        <v>37.14</v>
      </c>
      <c r="S2893" s="15">
        <f t="shared" si="416"/>
        <v>42056.1324537037</v>
      </c>
      <c r="T2893" s="15">
        <f t="shared" si="417"/>
        <v>42086.207638888889</v>
      </c>
      <c r="U2893">
        <f t="shared" si="411"/>
        <v>2015</v>
      </c>
      <c r="V2893">
        <f t="shared" si="419"/>
        <v>30</v>
      </c>
    </row>
    <row r="2894" spans="1:22" ht="32" hidden="1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 t="s">
        <v>8311</v>
      </c>
      <c r="P2894" t="s">
        <v>8356</v>
      </c>
      <c r="Q2894">
        <f t="shared" si="414"/>
        <v>52</v>
      </c>
      <c r="R2894">
        <f t="shared" si="415"/>
        <v>17.329999999999998</v>
      </c>
      <c r="S2894" s="15">
        <f t="shared" si="416"/>
        <v>42072.790821759263</v>
      </c>
      <c r="T2894" s="15">
        <f t="shared" si="417"/>
        <v>42102.790821759263</v>
      </c>
      <c r="U2894">
        <f t="shared" si="411"/>
        <v>2015</v>
      </c>
    </row>
    <row r="2895" spans="1:22" ht="48" hidden="1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 t="s">
        <v>8321</v>
      </c>
      <c r="P2895" t="s">
        <v>8343</v>
      </c>
      <c r="Q2895">
        <f t="shared" si="414"/>
        <v>104</v>
      </c>
      <c r="R2895">
        <f t="shared" si="415"/>
        <v>21.67</v>
      </c>
      <c r="S2895" s="15">
        <f t="shared" si="416"/>
        <v>41716.717847222222</v>
      </c>
      <c r="T2895" s="15">
        <f t="shared" si="417"/>
        <v>41736.717847222222</v>
      </c>
      <c r="U2895">
        <f t="shared" si="411"/>
        <v>2014</v>
      </c>
    </row>
    <row r="2896" spans="1:22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 t="s">
        <v>8308</v>
      </c>
      <c r="P2896" t="s">
        <v>8342</v>
      </c>
      <c r="Q2896">
        <f t="shared" si="414"/>
        <v>0</v>
      </c>
      <c r="R2896">
        <f t="shared" si="415"/>
        <v>64.75</v>
      </c>
      <c r="S2896" s="15">
        <f t="shared" si="416"/>
        <v>42138.692627314813</v>
      </c>
      <c r="T2896" s="15">
        <f t="shared" si="417"/>
        <v>42168.692627314813</v>
      </c>
      <c r="U2896">
        <f t="shared" si="411"/>
        <v>2015</v>
      </c>
    </row>
    <row r="2897" spans="1:22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 t="s">
        <v>8323</v>
      </c>
      <c r="P2897" t="s">
        <v>8326</v>
      </c>
      <c r="Q2897">
        <f t="shared" si="414"/>
        <v>52</v>
      </c>
      <c r="R2897">
        <f t="shared" si="415"/>
        <v>32.25</v>
      </c>
      <c r="S2897" s="15">
        <f t="shared" si="416"/>
        <v>42800.753333333334</v>
      </c>
      <c r="T2897" s="15">
        <f t="shared" si="417"/>
        <v>42841.833333333328</v>
      </c>
      <c r="U2897">
        <f t="shared" si="411"/>
        <v>2017</v>
      </c>
      <c r="V2897">
        <f>_xlfn.DAYS(T2897,S2897)</f>
        <v>41</v>
      </c>
    </row>
    <row r="2898" spans="1:22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 t="s">
        <v>8316</v>
      </c>
      <c r="P2898" t="s">
        <v>8334</v>
      </c>
      <c r="Q2898">
        <f t="shared" si="414"/>
        <v>1</v>
      </c>
      <c r="R2898">
        <f t="shared" si="415"/>
        <v>23.18</v>
      </c>
      <c r="S2898" s="15">
        <f t="shared" si="416"/>
        <v>41220.933124999996</v>
      </c>
      <c r="T2898" s="15">
        <f t="shared" si="417"/>
        <v>41250.933124999996</v>
      </c>
      <c r="U2898">
        <f t="shared" si="411"/>
        <v>2012</v>
      </c>
    </row>
    <row r="2899" spans="1:22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 t="s">
        <v>8319</v>
      </c>
      <c r="P2899" t="s">
        <v>8345</v>
      </c>
      <c r="Q2899">
        <f t="shared" si="414"/>
        <v>10</v>
      </c>
      <c r="R2899">
        <f t="shared" si="415"/>
        <v>42</v>
      </c>
      <c r="S2899" s="15">
        <f t="shared" si="416"/>
        <v>42317.954571759255</v>
      </c>
      <c r="T2899" s="15">
        <f t="shared" si="417"/>
        <v>42377.954571759255</v>
      </c>
      <c r="U2899">
        <f t="shared" si="411"/>
        <v>2015</v>
      </c>
    </row>
    <row r="2900" spans="1:22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 t="s">
        <v>8323</v>
      </c>
      <c r="P2900" t="s">
        <v>8326</v>
      </c>
      <c r="Q2900">
        <f t="shared" si="414"/>
        <v>34</v>
      </c>
      <c r="R2900">
        <f t="shared" si="415"/>
        <v>63</v>
      </c>
      <c r="S2900" s="15">
        <f t="shared" si="416"/>
        <v>42461.596273148149</v>
      </c>
      <c r="T2900" s="15">
        <f t="shared" si="417"/>
        <v>42491.596273148149</v>
      </c>
      <c r="U2900">
        <f t="shared" si="411"/>
        <v>2016</v>
      </c>
      <c r="V2900">
        <f t="shared" ref="V2900:V2902" si="420">_xlfn.DAYS(T2900,S2900)</f>
        <v>30</v>
      </c>
    </row>
    <row r="2901" spans="1:22" ht="48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 t="s">
        <v>8323</v>
      </c>
      <c r="P2901" t="s">
        <v>8326</v>
      </c>
      <c r="Q2901">
        <f t="shared" si="414"/>
        <v>13</v>
      </c>
      <c r="R2901">
        <f t="shared" si="415"/>
        <v>50.2</v>
      </c>
      <c r="S2901" s="15">
        <f t="shared" si="416"/>
        <v>42509.814108796301</v>
      </c>
      <c r="T2901" s="15">
        <f t="shared" si="417"/>
        <v>42539.814108796301</v>
      </c>
      <c r="U2901">
        <f t="shared" si="411"/>
        <v>2016</v>
      </c>
      <c r="V2901">
        <f t="shared" si="420"/>
        <v>30</v>
      </c>
    </row>
    <row r="2902" spans="1:22" ht="48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 t="s">
        <v>8323</v>
      </c>
      <c r="P2902" t="s">
        <v>8326</v>
      </c>
      <c r="Q2902">
        <f t="shared" si="414"/>
        <v>100</v>
      </c>
      <c r="R2902">
        <f t="shared" si="415"/>
        <v>31.38</v>
      </c>
      <c r="S2902" s="15">
        <f t="shared" si="416"/>
        <v>42075.807395833333</v>
      </c>
      <c r="T2902" s="15">
        <f t="shared" si="417"/>
        <v>42105.807395833333</v>
      </c>
      <c r="U2902">
        <f t="shared" si="411"/>
        <v>2015</v>
      </c>
      <c r="V2902">
        <f t="shared" si="420"/>
        <v>30</v>
      </c>
    </row>
    <row r="2903" spans="1:22" ht="48" hidden="1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 t="s">
        <v>8321</v>
      </c>
      <c r="P2903" t="s">
        <v>8339</v>
      </c>
      <c r="Q2903">
        <f t="shared" si="414"/>
        <v>0</v>
      </c>
      <c r="R2903">
        <f t="shared" si="415"/>
        <v>250</v>
      </c>
      <c r="S2903" s="15">
        <f t="shared" si="416"/>
        <v>41466.552314814813</v>
      </c>
      <c r="T2903" s="15">
        <f t="shared" si="417"/>
        <v>41496.552314814813</v>
      </c>
      <c r="U2903">
        <f t="shared" si="411"/>
        <v>2013</v>
      </c>
    </row>
    <row r="2904" spans="1:22" ht="48" hidden="1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 t="s">
        <v>8319</v>
      </c>
      <c r="P2904" t="s">
        <v>8345</v>
      </c>
      <c r="Q2904">
        <f t="shared" si="414"/>
        <v>0</v>
      </c>
      <c r="R2904">
        <f t="shared" si="415"/>
        <v>62.5</v>
      </c>
      <c r="S2904" s="15">
        <f t="shared" si="416"/>
        <v>42449.341678240744</v>
      </c>
      <c r="T2904" s="15">
        <f t="shared" si="417"/>
        <v>42509.341678240744</v>
      </c>
      <c r="U2904">
        <f t="shared" si="411"/>
        <v>2016</v>
      </c>
    </row>
    <row r="2905" spans="1:22" ht="48" hidden="1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 t="s">
        <v>8308</v>
      </c>
      <c r="P2905" t="s">
        <v>8310</v>
      </c>
      <c r="Q2905">
        <f t="shared" si="414"/>
        <v>0</v>
      </c>
      <c r="R2905">
        <f t="shared" si="415"/>
        <v>250</v>
      </c>
      <c r="S2905" s="15">
        <f t="shared" si="416"/>
        <v>42702.809201388889</v>
      </c>
      <c r="T2905" s="15">
        <f t="shared" si="417"/>
        <v>42732.809201388889</v>
      </c>
      <c r="U2905">
        <f t="shared" si="411"/>
        <v>2016</v>
      </c>
    </row>
    <row r="2906" spans="1:22" ht="48" hidden="1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 t="s">
        <v>8346</v>
      </c>
      <c r="P2906" t="s">
        <v>8347</v>
      </c>
      <c r="Q2906">
        <f t="shared" si="414"/>
        <v>0</v>
      </c>
      <c r="R2906">
        <f t="shared" si="415"/>
        <v>250</v>
      </c>
      <c r="S2906" s="15">
        <f t="shared" si="416"/>
        <v>42579.708437499998</v>
      </c>
      <c r="T2906" s="15">
        <f t="shared" si="417"/>
        <v>42609.708437499998</v>
      </c>
      <c r="U2906">
        <f t="shared" si="411"/>
        <v>2016</v>
      </c>
    </row>
    <row r="2907" spans="1:22" ht="32" hidden="1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 t="s">
        <v>8321</v>
      </c>
      <c r="P2907" t="s">
        <v>8325</v>
      </c>
      <c r="Q2907">
        <f t="shared" si="414"/>
        <v>1</v>
      </c>
      <c r="R2907">
        <f t="shared" si="415"/>
        <v>125</v>
      </c>
      <c r="S2907" s="15">
        <f t="shared" si="416"/>
        <v>42106.666018518517</v>
      </c>
      <c r="T2907" s="15">
        <f t="shared" si="417"/>
        <v>42155.395138888889</v>
      </c>
      <c r="U2907">
        <f t="shared" si="411"/>
        <v>2015</v>
      </c>
    </row>
    <row r="2908" spans="1:22" ht="48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 t="s">
        <v>8323</v>
      </c>
      <c r="P2908" t="s">
        <v>8326</v>
      </c>
      <c r="Q2908">
        <f t="shared" si="414"/>
        <v>3</v>
      </c>
      <c r="R2908">
        <f t="shared" si="415"/>
        <v>35.71</v>
      </c>
      <c r="S2908" s="15">
        <f t="shared" si="416"/>
        <v>41866.640648148146</v>
      </c>
      <c r="T2908" s="15">
        <f t="shared" si="417"/>
        <v>41898.125</v>
      </c>
      <c r="U2908">
        <f t="shared" si="411"/>
        <v>2014</v>
      </c>
      <c r="V2908">
        <f>_xlfn.DAYS(T2908,S2908)</f>
        <v>32</v>
      </c>
    </row>
    <row r="2909" spans="1:22" ht="48" hidden="1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 t="s">
        <v>8308</v>
      </c>
      <c r="P2909" t="s">
        <v>8342</v>
      </c>
      <c r="Q2909">
        <f t="shared" si="414"/>
        <v>3</v>
      </c>
      <c r="R2909">
        <f t="shared" si="415"/>
        <v>250</v>
      </c>
      <c r="S2909" s="15">
        <f t="shared" si="416"/>
        <v>41946.232175925928</v>
      </c>
      <c r="T2909" s="15">
        <f t="shared" si="417"/>
        <v>41976.232175925921</v>
      </c>
      <c r="U2909">
        <f t="shared" si="411"/>
        <v>2014</v>
      </c>
    </row>
    <row r="2910" spans="1:22" ht="48" hidden="1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 t="s">
        <v>8321</v>
      </c>
      <c r="P2910" t="s">
        <v>8325</v>
      </c>
      <c r="Q2910">
        <f t="shared" si="414"/>
        <v>5</v>
      </c>
      <c r="R2910">
        <f t="shared" si="415"/>
        <v>83.33</v>
      </c>
      <c r="S2910" s="15">
        <f t="shared" si="416"/>
        <v>42239.441412037035</v>
      </c>
      <c r="T2910" s="15">
        <f t="shared" si="417"/>
        <v>42279.441412037035</v>
      </c>
      <c r="U2910">
        <f t="shared" si="411"/>
        <v>2015</v>
      </c>
    </row>
    <row r="2911" spans="1:22" ht="4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 t="s">
        <v>8323</v>
      </c>
      <c r="P2911" t="s">
        <v>8326</v>
      </c>
      <c r="Q2911">
        <f t="shared" si="414"/>
        <v>5</v>
      </c>
      <c r="R2911">
        <f t="shared" si="415"/>
        <v>62.5</v>
      </c>
      <c r="S2911" s="15">
        <f t="shared" si="416"/>
        <v>42151.237685185188</v>
      </c>
      <c r="T2911" s="15">
        <f t="shared" si="417"/>
        <v>42211.237685185188</v>
      </c>
      <c r="U2911">
        <f t="shared" si="411"/>
        <v>2015</v>
      </c>
      <c r="V2911">
        <f>_xlfn.DAYS(T2911,S2911)</f>
        <v>60</v>
      </c>
    </row>
    <row r="2912" spans="1:22" ht="48" hidden="1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 t="s">
        <v>8321</v>
      </c>
      <c r="P2912" t="s">
        <v>8325</v>
      </c>
      <c r="Q2912">
        <f t="shared" si="414"/>
        <v>25</v>
      </c>
      <c r="R2912">
        <f t="shared" si="415"/>
        <v>50</v>
      </c>
      <c r="S2912" s="15">
        <f t="shared" si="416"/>
        <v>42297.110300925924</v>
      </c>
      <c r="T2912" s="15">
        <f t="shared" si="417"/>
        <v>42316.5</v>
      </c>
      <c r="U2912">
        <f t="shared" si="411"/>
        <v>2015</v>
      </c>
    </row>
    <row r="2913" spans="1:22" ht="32" hidden="1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 t="s">
        <v>8323</v>
      </c>
      <c r="P2913" t="s">
        <v>8335</v>
      </c>
      <c r="Q2913">
        <f t="shared" si="414"/>
        <v>25</v>
      </c>
      <c r="R2913">
        <f t="shared" si="415"/>
        <v>41.67</v>
      </c>
      <c r="S2913" s="15">
        <f t="shared" si="416"/>
        <v>42242.988680555558</v>
      </c>
      <c r="T2913" s="15">
        <f t="shared" si="417"/>
        <v>42272.988680555558</v>
      </c>
      <c r="U2913">
        <f t="shared" si="411"/>
        <v>2015</v>
      </c>
    </row>
    <row r="2914" spans="1:22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 t="s">
        <v>8323</v>
      </c>
      <c r="P2914" t="s">
        <v>8326</v>
      </c>
      <c r="Q2914">
        <f t="shared" si="414"/>
        <v>100</v>
      </c>
      <c r="R2914">
        <f t="shared" si="415"/>
        <v>27.78</v>
      </c>
      <c r="S2914" s="15">
        <f t="shared" si="416"/>
        <v>42437.398680555561</v>
      </c>
      <c r="T2914" s="15">
        <f t="shared" si="417"/>
        <v>42465.35701388889</v>
      </c>
      <c r="U2914">
        <f t="shared" si="411"/>
        <v>2016</v>
      </c>
      <c r="V2914">
        <f t="shared" ref="V2914:V2916" si="421">_xlfn.DAYS(T2914,S2914)</f>
        <v>28</v>
      </c>
    </row>
    <row r="2915" spans="1:22" ht="48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 t="s">
        <v>8323</v>
      </c>
      <c r="P2915" t="s">
        <v>8326</v>
      </c>
      <c r="Q2915">
        <f t="shared" si="414"/>
        <v>100</v>
      </c>
      <c r="R2915">
        <f t="shared" si="415"/>
        <v>31.25</v>
      </c>
      <c r="S2915" s="15">
        <f t="shared" si="416"/>
        <v>42124.841111111105</v>
      </c>
      <c r="T2915" s="15">
        <f t="shared" si="417"/>
        <v>42154.841111111105</v>
      </c>
      <c r="U2915">
        <f t="shared" si="411"/>
        <v>2015</v>
      </c>
      <c r="V2915">
        <f t="shared" si="421"/>
        <v>30</v>
      </c>
    </row>
    <row r="2916" spans="1:22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 t="s">
        <v>8323</v>
      </c>
      <c r="P2916" t="s">
        <v>8326</v>
      </c>
      <c r="Q2916">
        <f t="shared" si="414"/>
        <v>100</v>
      </c>
      <c r="R2916">
        <f t="shared" si="415"/>
        <v>11.36</v>
      </c>
      <c r="S2916" s="15">
        <f t="shared" si="416"/>
        <v>41971.881076388891</v>
      </c>
      <c r="T2916" s="15">
        <f t="shared" si="417"/>
        <v>41996.881076388891</v>
      </c>
      <c r="U2916">
        <f t="shared" si="411"/>
        <v>2014</v>
      </c>
      <c r="V2916">
        <f t="shared" si="421"/>
        <v>25</v>
      </c>
    </row>
    <row r="2917" spans="1:22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 t="s">
        <v>8308</v>
      </c>
      <c r="P2917" t="s">
        <v>8342</v>
      </c>
      <c r="Q2917">
        <f t="shared" si="414"/>
        <v>1</v>
      </c>
      <c r="R2917">
        <f t="shared" si="415"/>
        <v>49</v>
      </c>
      <c r="S2917" s="15">
        <f t="shared" si="416"/>
        <v>42348.9215625</v>
      </c>
      <c r="T2917" s="15">
        <f t="shared" si="417"/>
        <v>42385.458333333328</v>
      </c>
      <c r="U2917">
        <f t="shared" si="411"/>
        <v>2015</v>
      </c>
    </row>
    <row r="2918" spans="1:22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 t="s">
        <v>8316</v>
      </c>
      <c r="P2918" t="s">
        <v>8334</v>
      </c>
      <c r="Q2918">
        <f t="shared" si="414"/>
        <v>2</v>
      </c>
      <c r="R2918">
        <f t="shared" si="415"/>
        <v>16.2</v>
      </c>
      <c r="S2918" s="15">
        <f t="shared" si="416"/>
        <v>42479.22210648148</v>
      </c>
      <c r="T2918" s="15">
        <f t="shared" si="417"/>
        <v>42539.22210648148</v>
      </c>
      <c r="U2918">
        <f t="shared" si="411"/>
        <v>2016</v>
      </c>
    </row>
    <row r="2919" spans="1:22" ht="48" hidden="1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 t="s">
        <v>8311</v>
      </c>
      <c r="P2919" t="s">
        <v>8348</v>
      </c>
      <c r="Q2919">
        <f t="shared" si="414"/>
        <v>2</v>
      </c>
      <c r="R2919">
        <f t="shared" si="415"/>
        <v>48.2</v>
      </c>
      <c r="S2919" s="15">
        <f t="shared" si="416"/>
        <v>42032.510243055556</v>
      </c>
      <c r="T2919" s="15">
        <f t="shared" si="417"/>
        <v>42057.510243055556</v>
      </c>
      <c r="U2919">
        <f t="shared" si="411"/>
        <v>2015</v>
      </c>
    </row>
    <row r="2920" spans="1:22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 t="s">
        <v>8327</v>
      </c>
      <c r="P2920" t="s">
        <v>8354</v>
      </c>
      <c r="Q2920">
        <f t="shared" si="414"/>
        <v>3</v>
      </c>
      <c r="R2920">
        <f t="shared" si="415"/>
        <v>30.13</v>
      </c>
      <c r="S2920" s="15">
        <f t="shared" si="416"/>
        <v>41409.040011574078</v>
      </c>
      <c r="T2920" s="15">
        <f t="shared" si="417"/>
        <v>41467.910416666666</v>
      </c>
      <c r="U2920">
        <f t="shared" si="411"/>
        <v>2013</v>
      </c>
    </row>
    <row r="2921" spans="1:22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 t="s">
        <v>8323</v>
      </c>
      <c r="P2921" t="s">
        <v>8326</v>
      </c>
      <c r="Q2921">
        <f t="shared" si="414"/>
        <v>110</v>
      </c>
      <c r="R2921">
        <f t="shared" si="415"/>
        <v>20.079999999999998</v>
      </c>
      <c r="S2921" s="15">
        <f t="shared" si="416"/>
        <v>42142.514016203699</v>
      </c>
      <c r="T2921" s="15">
        <f t="shared" si="417"/>
        <v>42155.958333333328</v>
      </c>
      <c r="U2921">
        <f t="shared" si="411"/>
        <v>2015</v>
      </c>
      <c r="V2921">
        <f>_xlfn.DAYS(T2921,S2921)</f>
        <v>13</v>
      </c>
    </row>
    <row r="2922" spans="1:22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 t="s">
        <v>8308</v>
      </c>
      <c r="P2922" t="s">
        <v>8310</v>
      </c>
      <c r="Q2922">
        <f t="shared" si="414"/>
        <v>3</v>
      </c>
      <c r="R2922">
        <f t="shared" si="415"/>
        <v>40</v>
      </c>
      <c r="S2922" s="15">
        <f t="shared" si="416"/>
        <v>42303.878414351857</v>
      </c>
      <c r="T2922" s="15">
        <f t="shared" si="417"/>
        <v>42333.920081018514</v>
      </c>
      <c r="U2922">
        <f t="shared" si="411"/>
        <v>2015</v>
      </c>
    </row>
    <row r="2923" spans="1:22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 t="s">
        <v>8323</v>
      </c>
      <c r="P2923" t="s">
        <v>8326</v>
      </c>
      <c r="Q2923">
        <f t="shared" si="414"/>
        <v>5</v>
      </c>
      <c r="R2923">
        <f t="shared" si="415"/>
        <v>30</v>
      </c>
      <c r="S2923" s="15">
        <f t="shared" si="416"/>
        <v>42122.732499999998</v>
      </c>
      <c r="T2923" s="15">
        <f t="shared" si="417"/>
        <v>42155.732638888891</v>
      </c>
      <c r="U2923">
        <f t="shared" si="411"/>
        <v>2015</v>
      </c>
      <c r="V2923">
        <f>_xlfn.DAYS(T2923,S2923)</f>
        <v>33</v>
      </c>
    </row>
    <row r="2924" spans="1:22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 t="s">
        <v>8308</v>
      </c>
      <c r="P2924" t="s">
        <v>8318</v>
      </c>
      <c r="Q2924">
        <f t="shared" si="414"/>
        <v>47</v>
      </c>
      <c r="R2924">
        <f t="shared" si="415"/>
        <v>29.63</v>
      </c>
      <c r="S2924" s="15">
        <f t="shared" si="416"/>
        <v>42113.875567129624</v>
      </c>
      <c r="T2924" s="15">
        <f t="shared" si="417"/>
        <v>42143.875567129624</v>
      </c>
      <c r="U2924">
        <f t="shared" si="411"/>
        <v>2015</v>
      </c>
    </row>
    <row r="2925" spans="1:22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 t="s">
        <v>8313</v>
      </c>
      <c r="P2925" t="s">
        <v>8353</v>
      </c>
      <c r="Q2925">
        <f t="shared" si="414"/>
        <v>1</v>
      </c>
      <c r="R2925">
        <f t="shared" si="415"/>
        <v>33.71</v>
      </c>
      <c r="S2925" s="15">
        <f t="shared" si="416"/>
        <v>41926.482731481483</v>
      </c>
      <c r="T2925" s="15">
        <f t="shared" si="417"/>
        <v>41956.524398148147</v>
      </c>
      <c r="U2925">
        <f t="shared" si="411"/>
        <v>2014</v>
      </c>
    </row>
    <row r="2926" spans="1:22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 t="s">
        <v>8316</v>
      </c>
      <c r="P2926" t="s">
        <v>8334</v>
      </c>
      <c r="Q2926">
        <f t="shared" si="414"/>
        <v>12</v>
      </c>
      <c r="R2926">
        <f t="shared" si="415"/>
        <v>19.670000000000002</v>
      </c>
      <c r="S2926" s="15">
        <f t="shared" si="416"/>
        <v>42409.024305555555</v>
      </c>
      <c r="T2926" s="15">
        <f t="shared" si="417"/>
        <v>42439.024305555555</v>
      </c>
      <c r="U2926">
        <f t="shared" si="411"/>
        <v>2016</v>
      </c>
    </row>
    <row r="2927" spans="1:22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 t="s">
        <v>8311</v>
      </c>
      <c r="P2927" t="s">
        <v>8352</v>
      </c>
      <c r="Q2927">
        <f t="shared" si="414"/>
        <v>5</v>
      </c>
      <c r="R2927">
        <f t="shared" si="415"/>
        <v>39.17</v>
      </c>
      <c r="S2927" s="15">
        <f t="shared" si="416"/>
        <v>41642.751458333332</v>
      </c>
      <c r="T2927" s="15">
        <f t="shared" si="417"/>
        <v>41672.751458333332</v>
      </c>
      <c r="U2927">
        <f t="shared" si="411"/>
        <v>2014</v>
      </c>
    </row>
    <row r="2928" spans="1:22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 t="s">
        <v>8308</v>
      </c>
      <c r="P2928" t="s">
        <v>8310</v>
      </c>
      <c r="Q2928">
        <f t="shared" si="414"/>
        <v>6</v>
      </c>
      <c r="R2928">
        <f t="shared" si="415"/>
        <v>29.25</v>
      </c>
      <c r="S2928" s="15">
        <f t="shared" si="416"/>
        <v>41977.040185185186</v>
      </c>
      <c r="T2928" s="15">
        <f t="shared" si="417"/>
        <v>41985.299305555556</v>
      </c>
      <c r="U2928">
        <f t="shared" si="411"/>
        <v>2014</v>
      </c>
    </row>
    <row r="2929" spans="1:22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 t="s">
        <v>8311</v>
      </c>
      <c r="P2929" t="s">
        <v>8356</v>
      </c>
      <c r="Q2929">
        <f t="shared" si="414"/>
        <v>12</v>
      </c>
      <c r="R2929">
        <f t="shared" si="415"/>
        <v>39</v>
      </c>
      <c r="S2929" s="15">
        <f t="shared" si="416"/>
        <v>42639.441932870366</v>
      </c>
      <c r="T2929" s="15">
        <f t="shared" si="417"/>
        <v>42653.441932870366</v>
      </c>
      <c r="U2929">
        <f t="shared" si="411"/>
        <v>2016</v>
      </c>
    </row>
    <row r="2930" spans="1:22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 t="s">
        <v>8323</v>
      </c>
      <c r="P2930" t="s">
        <v>8326</v>
      </c>
      <c r="Q2930">
        <f t="shared" si="414"/>
        <v>104</v>
      </c>
      <c r="R2930">
        <f t="shared" si="415"/>
        <v>26</v>
      </c>
      <c r="S2930" s="15">
        <f t="shared" si="416"/>
        <v>42665.451736111107</v>
      </c>
      <c r="T2930" s="15">
        <f t="shared" si="417"/>
        <v>42725.493402777778</v>
      </c>
      <c r="U2930">
        <f t="shared" si="411"/>
        <v>2016</v>
      </c>
      <c r="V2930">
        <f>_xlfn.DAYS(T2930,S2930)</f>
        <v>60</v>
      </c>
    </row>
    <row r="2931" spans="1:22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 t="s">
        <v>8308</v>
      </c>
      <c r="P2931" t="s">
        <v>8310</v>
      </c>
      <c r="Q2931">
        <f t="shared" si="414"/>
        <v>2</v>
      </c>
      <c r="R2931">
        <f t="shared" si="415"/>
        <v>33.29</v>
      </c>
      <c r="S2931" s="15">
        <f t="shared" si="416"/>
        <v>42660.552465277782</v>
      </c>
      <c r="T2931" s="15">
        <f t="shared" si="417"/>
        <v>42691.594131944439</v>
      </c>
      <c r="U2931">
        <f t="shared" si="411"/>
        <v>2016</v>
      </c>
    </row>
    <row r="2932" spans="1:22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 t="s">
        <v>8319</v>
      </c>
      <c r="P2932" t="s">
        <v>8345</v>
      </c>
      <c r="Q2932">
        <f t="shared" si="414"/>
        <v>4</v>
      </c>
      <c r="R2932">
        <f t="shared" si="415"/>
        <v>29.13</v>
      </c>
      <c r="S2932" s="15">
        <f t="shared" si="416"/>
        <v>42042.676226851851</v>
      </c>
      <c r="T2932" s="15">
        <f t="shared" si="417"/>
        <v>42094.551388888889</v>
      </c>
      <c r="U2932">
        <f t="shared" si="411"/>
        <v>2015</v>
      </c>
    </row>
    <row r="2933" spans="1:22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 t="s">
        <v>8321</v>
      </c>
      <c r="P2933" t="s">
        <v>8339</v>
      </c>
      <c r="Q2933">
        <f t="shared" si="414"/>
        <v>1</v>
      </c>
      <c r="R2933">
        <f t="shared" si="415"/>
        <v>57.5</v>
      </c>
      <c r="S2933" s="15">
        <f t="shared" si="416"/>
        <v>40956.553530092591</v>
      </c>
      <c r="T2933" s="15">
        <f t="shared" si="417"/>
        <v>40986.511863425927</v>
      </c>
      <c r="U2933">
        <f t="shared" si="411"/>
        <v>2012</v>
      </c>
    </row>
    <row r="2934" spans="1:22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 t="s">
        <v>8323</v>
      </c>
      <c r="P2934" t="s">
        <v>8326</v>
      </c>
      <c r="Q2934">
        <f t="shared" si="414"/>
        <v>153</v>
      </c>
      <c r="R2934">
        <f t="shared" si="415"/>
        <v>13.53</v>
      </c>
      <c r="S2934" s="15">
        <f t="shared" si="416"/>
        <v>42328.727141203708</v>
      </c>
      <c r="T2934" s="15">
        <f t="shared" si="417"/>
        <v>42358.499305555553</v>
      </c>
      <c r="U2934">
        <f t="shared" si="411"/>
        <v>2015</v>
      </c>
      <c r="V2934">
        <f>_xlfn.DAYS(T2934,S2934)</f>
        <v>30</v>
      </c>
    </row>
    <row r="2935" spans="1:22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 t="s">
        <v>8308</v>
      </c>
      <c r="P2935" t="s">
        <v>8310</v>
      </c>
      <c r="Q2935">
        <f t="shared" si="414"/>
        <v>0</v>
      </c>
      <c r="R2935">
        <f t="shared" si="415"/>
        <v>45.2</v>
      </c>
      <c r="S2935" s="15">
        <f t="shared" si="416"/>
        <v>42111.709027777775</v>
      </c>
      <c r="T2935" s="15">
        <f t="shared" si="417"/>
        <v>42156.709027777775</v>
      </c>
      <c r="U2935">
        <f t="shared" si="411"/>
        <v>2015</v>
      </c>
    </row>
    <row r="2936" spans="1:22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 t="s">
        <v>8327</v>
      </c>
      <c r="P2936" t="s">
        <v>8330</v>
      </c>
      <c r="Q2936">
        <f t="shared" si="414"/>
        <v>6</v>
      </c>
      <c r="R2936">
        <f t="shared" si="415"/>
        <v>28.13</v>
      </c>
      <c r="S2936" s="15">
        <f t="shared" si="416"/>
        <v>41922.783229166671</v>
      </c>
      <c r="T2936" s="15">
        <f t="shared" si="417"/>
        <v>41952.824895833335</v>
      </c>
      <c r="U2936">
        <f t="shared" si="411"/>
        <v>2014</v>
      </c>
    </row>
    <row r="2937" spans="1:22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 t="s">
        <v>8316</v>
      </c>
      <c r="P2937" t="s">
        <v>8334</v>
      </c>
      <c r="Q2937">
        <f t="shared" si="414"/>
        <v>11</v>
      </c>
      <c r="R2937">
        <f t="shared" si="415"/>
        <v>45</v>
      </c>
      <c r="S2937" s="15">
        <f t="shared" si="416"/>
        <v>40332.886712962965</v>
      </c>
      <c r="T2937" s="15">
        <f t="shared" si="417"/>
        <v>40380.791666666664</v>
      </c>
      <c r="U2937">
        <f t="shared" si="411"/>
        <v>2010</v>
      </c>
    </row>
    <row r="2938" spans="1:22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 t="s">
        <v>8323</v>
      </c>
      <c r="P2938" t="s">
        <v>8326</v>
      </c>
      <c r="Q2938">
        <f t="shared" si="414"/>
        <v>23</v>
      </c>
      <c r="R2938">
        <f t="shared" si="415"/>
        <v>18.75</v>
      </c>
      <c r="S2938" s="15">
        <f t="shared" si="416"/>
        <v>42800.720127314817</v>
      </c>
      <c r="T2938" s="15">
        <f t="shared" si="417"/>
        <v>42821.678460648152</v>
      </c>
      <c r="U2938">
        <f t="shared" si="411"/>
        <v>2017</v>
      </c>
      <c r="V2938">
        <f t="shared" ref="V2938:V2940" si="422">_xlfn.DAYS(T2938,S2938)</f>
        <v>21</v>
      </c>
    </row>
    <row r="2939" spans="1:22" ht="4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 t="s">
        <v>8323</v>
      </c>
      <c r="P2939" t="s">
        <v>8326</v>
      </c>
      <c r="Q2939">
        <f t="shared" si="414"/>
        <v>38</v>
      </c>
      <c r="R2939">
        <f t="shared" si="415"/>
        <v>56.25</v>
      </c>
      <c r="S2939" s="15">
        <f t="shared" si="416"/>
        <v>42074.219699074078</v>
      </c>
      <c r="T2939" s="15">
        <f t="shared" si="417"/>
        <v>42104.208333333328</v>
      </c>
      <c r="U2939">
        <f t="shared" si="411"/>
        <v>2015</v>
      </c>
      <c r="V2939">
        <f t="shared" si="422"/>
        <v>30</v>
      </c>
    </row>
    <row r="2940" spans="1:22" ht="48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 t="s">
        <v>8323</v>
      </c>
      <c r="P2940" t="s">
        <v>8326</v>
      </c>
      <c r="Q2940">
        <f t="shared" si="414"/>
        <v>225</v>
      </c>
      <c r="R2940">
        <f t="shared" si="415"/>
        <v>75</v>
      </c>
      <c r="S2940" s="15">
        <f t="shared" si="416"/>
        <v>42503.740868055553</v>
      </c>
      <c r="T2940" s="15">
        <f t="shared" si="417"/>
        <v>42517.740868055553</v>
      </c>
      <c r="U2940">
        <f t="shared" si="411"/>
        <v>2016</v>
      </c>
      <c r="V2940">
        <f t="shared" si="422"/>
        <v>14</v>
      </c>
    </row>
    <row r="2941" spans="1:22" ht="48" hidden="1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 t="s">
        <v>8311</v>
      </c>
      <c r="P2941" t="s">
        <v>8349</v>
      </c>
      <c r="Q2941">
        <f t="shared" si="414"/>
        <v>2</v>
      </c>
      <c r="R2941">
        <f t="shared" si="415"/>
        <v>74.33</v>
      </c>
      <c r="S2941" s="15">
        <f t="shared" si="416"/>
        <v>42786.000023148154</v>
      </c>
      <c r="T2941" s="15">
        <f t="shared" si="417"/>
        <v>42826.165972222225</v>
      </c>
      <c r="U2941">
        <f t="shared" si="411"/>
        <v>2017</v>
      </c>
    </row>
    <row r="2942" spans="1:22" ht="48" hidden="1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 t="s">
        <v>8308</v>
      </c>
      <c r="P2942" t="s">
        <v>8342</v>
      </c>
      <c r="Q2942">
        <f t="shared" si="414"/>
        <v>4</v>
      </c>
      <c r="R2942">
        <f t="shared" si="415"/>
        <v>24.78</v>
      </c>
      <c r="S2942" s="15">
        <f t="shared" si="416"/>
        <v>42377.554756944446</v>
      </c>
      <c r="T2942" s="15">
        <f t="shared" si="417"/>
        <v>42408.542361111111</v>
      </c>
      <c r="U2942">
        <f t="shared" ref="U2942:U3005" si="423">YEAR(S2942)</f>
        <v>2016</v>
      </c>
    </row>
    <row r="2943" spans="1:22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 t="s">
        <v>8308</v>
      </c>
      <c r="P2943" t="s">
        <v>8310</v>
      </c>
      <c r="Q2943">
        <f t="shared" si="414"/>
        <v>0</v>
      </c>
      <c r="R2943">
        <f t="shared" si="415"/>
        <v>55</v>
      </c>
      <c r="S2943" s="15">
        <f t="shared" si="416"/>
        <v>42561.829421296294</v>
      </c>
      <c r="T2943" s="15">
        <f t="shared" si="417"/>
        <v>42618.124305555553</v>
      </c>
      <c r="U2943">
        <f t="shared" si="423"/>
        <v>2016</v>
      </c>
    </row>
    <row r="2944" spans="1:22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 t="s">
        <v>8327</v>
      </c>
      <c r="P2944" t="s">
        <v>8330</v>
      </c>
      <c r="Q2944">
        <f t="shared" si="414"/>
        <v>4</v>
      </c>
      <c r="R2944">
        <f t="shared" si="415"/>
        <v>54</v>
      </c>
      <c r="S2944" s="15">
        <f t="shared" si="416"/>
        <v>42806.863946759258</v>
      </c>
      <c r="T2944" s="15">
        <f t="shared" si="417"/>
        <v>42836.863946759258</v>
      </c>
      <c r="U2944">
        <f t="shared" si="423"/>
        <v>2017</v>
      </c>
    </row>
    <row r="2945" spans="1:22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 t="s">
        <v>8323</v>
      </c>
      <c r="P2945" t="s">
        <v>8335</v>
      </c>
      <c r="Q2945">
        <f t="shared" si="414"/>
        <v>7</v>
      </c>
      <c r="R2945">
        <f t="shared" si="415"/>
        <v>108</v>
      </c>
      <c r="S2945" s="15">
        <f t="shared" si="416"/>
        <v>42053.672824074078</v>
      </c>
      <c r="T2945" s="15">
        <f t="shared" si="417"/>
        <v>42113.631157407406</v>
      </c>
      <c r="U2945">
        <f t="shared" si="423"/>
        <v>2015</v>
      </c>
    </row>
    <row r="2946" spans="1:22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 t="s">
        <v>8323</v>
      </c>
      <c r="P2946" t="s">
        <v>8326</v>
      </c>
      <c r="Q2946">
        <f t="shared" si="414"/>
        <v>11</v>
      </c>
      <c r="R2946">
        <f t="shared" si="415"/>
        <v>72</v>
      </c>
      <c r="S2946" s="15">
        <f t="shared" si="416"/>
        <v>41990.612546296295</v>
      </c>
      <c r="T2946" s="15">
        <f t="shared" si="417"/>
        <v>42020.434722222228</v>
      </c>
      <c r="U2946">
        <f t="shared" si="423"/>
        <v>2014</v>
      </c>
      <c r="V2946">
        <f>_xlfn.DAYS(T2946,S2946)</f>
        <v>30</v>
      </c>
    </row>
    <row r="2947" spans="1:22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 t="s">
        <v>8321</v>
      </c>
      <c r="P2947" t="s">
        <v>8339</v>
      </c>
      <c r="Q2947">
        <f t="shared" ref="Q2947:Q3010" si="424">ROUND(E2947/D2947*100,0)</f>
        <v>0</v>
      </c>
      <c r="R2947">
        <f t="shared" ref="R2947:R3010" si="425">IFERROR(ROUND(E2947/L2947,2),0)</f>
        <v>71.67</v>
      </c>
      <c r="S2947" s="15">
        <f t="shared" ref="S2947:S3010" si="426">(((J2947/60)/60)/24)+DATE(1970,1,1)</f>
        <v>40882.481666666667</v>
      </c>
      <c r="T2947" s="15">
        <f t="shared" ref="T2947:T3010" si="427">(((I2947/60)/60)/24)+DATE(1970,1,1)</f>
        <v>40913.481249999997</v>
      </c>
      <c r="U2947">
        <f t="shared" si="423"/>
        <v>2011</v>
      </c>
    </row>
    <row r="2948" spans="1:22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 t="s">
        <v>8321</v>
      </c>
      <c r="P2948" t="s">
        <v>8339</v>
      </c>
      <c r="Q2948">
        <f t="shared" si="424"/>
        <v>3</v>
      </c>
      <c r="R2948">
        <f t="shared" si="425"/>
        <v>53.75</v>
      </c>
      <c r="S2948" s="15">
        <f t="shared" si="426"/>
        <v>40247.886006944449</v>
      </c>
      <c r="T2948" s="15">
        <f t="shared" si="427"/>
        <v>40306.927777777775</v>
      </c>
      <c r="U2948">
        <f t="shared" si="423"/>
        <v>2010</v>
      </c>
    </row>
    <row r="2949" spans="1:22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 t="s">
        <v>8323</v>
      </c>
      <c r="P2949" t="s">
        <v>8326</v>
      </c>
      <c r="Q2949">
        <f t="shared" si="424"/>
        <v>7</v>
      </c>
      <c r="R2949">
        <f t="shared" si="425"/>
        <v>30.71</v>
      </c>
      <c r="S2949" s="15">
        <f t="shared" si="426"/>
        <v>42768.97084490741</v>
      </c>
      <c r="T2949" s="15">
        <f t="shared" si="427"/>
        <v>42789.041666666672</v>
      </c>
      <c r="U2949">
        <f t="shared" si="423"/>
        <v>2017</v>
      </c>
      <c r="V2949">
        <f t="shared" ref="V2949:V2950" si="428">_xlfn.DAYS(T2949,S2949)</f>
        <v>21</v>
      </c>
    </row>
    <row r="2950" spans="1:22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 t="s">
        <v>8323</v>
      </c>
      <c r="P2950" t="s">
        <v>8326</v>
      </c>
      <c r="Q2950">
        <f t="shared" si="424"/>
        <v>11</v>
      </c>
      <c r="R2950">
        <f t="shared" si="425"/>
        <v>26.75</v>
      </c>
      <c r="S2950" s="15">
        <f t="shared" si="426"/>
        <v>41975.642974537041</v>
      </c>
      <c r="T2950" s="15">
        <f t="shared" si="427"/>
        <v>42035.642974537041</v>
      </c>
      <c r="U2950">
        <f t="shared" si="423"/>
        <v>2014</v>
      </c>
      <c r="V2950">
        <f t="shared" si="428"/>
        <v>60</v>
      </c>
    </row>
    <row r="2951" spans="1:22" ht="48" hidden="1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 t="s">
        <v>8316</v>
      </c>
      <c r="P2951" t="s">
        <v>8344</v>
      </c>
      <c r="Q2951">
        <f t="shared" si="424"/>
        <v>1</v>
      </c>
      <c r="R2951">
        <f t="shared" si="425"/>
        <v>16.309999999999999</v>
      </c>
      <c r="S2951" s="15">
        <f t="shared" si="426"/>
        <v>42155.129652777774</v>
      </c>
      <c r="T2951" s="15">
        <f t="shared" si="427"/>
        <v>42185.129652777774</v>
      </c>
      <c r="U2951">
        <f t="shared" si="423"/>
        <v>2015</v>
      </c>
    </row>
    <row r="2952" spans="1:22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 t="s">
        <v>8346</v>
      </c>
      <c r="P2952" t="s">
        <v>8347</v>
      </c>
      <c r="Q2952">
        <f t="shared" si="424"/>
        <v>1</v>
      </c>
      <c r="R2952">
        <f t="shared" si="425"/>
        <v>53</v>
      </c>
      <c r="S2952" s="15">
        <f t="shared" si="426"/>
        <v>42598.053113425922</v>
      </c>
      <c r="T2952" s="15">
        <f t="shared" si="427"/>
        <v>42638.053113425922</v>
      </c>
      <c r="U2952">
        <f t="shared" si="423"/>
        <v>2016</v>
      </c>
    </row>
    <row r="2953" spans="1:22" ht="80" hidden="1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 t="s">
        <v>8308</v>
      </c>
      <c r="P2953" t="s">
        <v>8310</v>
      </c>
      <c r="Q2953">
        <f t="shared" si="424"/>
        <v>4</v>
      </c>
      <c r="R2953">
        <f t="shared" si="425"/>
        <v>30.29</v>
      </c>
      <c r="S2953" s="15">
        <f t="shared" si="426"/>
        <v>42538.75680555556</v>
      </c>
      <c r="T2953" s="15">
        <f t="shared" si="427"/>
        <v>42563.785416666666</v>
      </c>
      <c r="U2953">
        <f t="shared" si="423"/>
        <v>2016</v>
      </c>
    </row>
    <row r="2954" spans="1:22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 t="s">
        <v>8323</v>
      </c>
      <c r="P2954" t="s">
        <v>8326</v>
      </c>
      <c r="Q2954">
        <f t="shared" si="424"/>
        <v>7</v>
      </c>
      <c r="R2954">
        <f t="shared" si="425"/>
        <v>35.17</v>
      </c>
      <c r="S2954" s="15">
        <f t="shared" si="426"/>
        <v>42601.854699074072</v>
      </c>
      <c r="T2954" s="15">
        <f t="shared" si="427"/>
        <v>42611.163194444445</v>
      </c>
      <c r="U2954">
        <f t="shared" si="423"/>
        <v>2016</v>
      </c>
      <c r="V2954">
        <f t="shared" ref="V2954:V2955" si="429">_xlfn.DAYS(T2954,S2954)</f>
        <v>10</v>
      </c>
    </row>
    <row r="2955" spans="1:22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 t="s">
        <v>8323</v>
      </c>
      <c r="P2955" t="s">
        <v>8326</v>
      </c>
      <c r="Q2955">
        <f t="shared" si="424"/>
        <v>21</v>
      </c>
      <c r="R2955">
        <f t="shared" si="425"/>
        <v>26.38</v>
      </c>
      <c r="S2955" s="15">
        <f t="shared" si="426"/>
        <v>41981.067523148144</v>
      </c>
      <c r="T2955" s="15">
        <f t="shared" si="427"/>
        <v>42041.067523148144</v>
      </c>
      <c r="U2955">
        <f t="shared" si="423"/>
        <v>2014</v>
      </c>
      <c r="V2955">
        <f t="shared" si="429"/>
        <v>60</v>
      </c>
    </row>
    <row r="2956" spans="1:22" ht="48" hidden="1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 t="s">
        <v>8319</v>
      </c>
      <c r="P2956" t="s">
        <v>8357</v>
      </c>
      <c r="Q2956">
        <f t="shared" si="424"/>
        <v>2</v>
      </c>
      <c r="R2956">
        <f t="shared" si="425"/>
        <v>52.5</v>
      </c>
      <c r="S2956" s="15">
        <f t="shared" si="426"/>
        <v>41854.389780092592</v>
      </c>
      <c r="T2956" s="15">
        <f t="shared" si="427"/>
        <v>41871.389780092592</v>
      </c>
      <c r="U2956">
        <f t="shared" si="423"/>
        <v>2014</v>
      </c>
    </row>
    <row r="2957" spans="1:22" ht="48" hidden="1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 t="s">
        <v>8327</v>
      </c>
      <c r="P2957" t="s">
        <v>8354</v>
      </c>
      <c r="Q2957">
        <f t="shared" si="424"/>
        <v>3</v>
      </c>
      <c r="R2957">
        <f t="shared" si="425"/>
        <v>35</v>
      </c>
      <c r="S2957" s="15">
        <f t="shared" si="426"/>
        <v>41583.135405092595</v>
      </c>
      <c r="T2957" s="15">
        <f t="shared" si="427"/>
        <v>41623.135405092595</v>
      </c>
      <c r="U2957">
        <f t="shared" si="423"/>
        <v>2013</v>
      </c>
    </row>
    <row r="2958" spans="1:22" ht="48" hidden="1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 t="s">
        <v>8308</v>
      </c>
      <c r="P2958" t="s">
        <v>8310</v>
      </c>
      <c r="Q2958">
        <f t="shared" si="424"/>
        <v>0</v>
      </c>
      <c r="R2958">
        <f t="shared" si="425"/>
        <v>68.33</v>
      </c>
      <c r="S2958" s="15">
        <f t="shared" si="426"/>
        <v>41838.840474537035</v>
      </c>
      <c r="T2958" s="15">
        <f t="shared" si="427"/>
        <v>41883.840474537035</v>
      </c>
      <c r="U2958">
        <f t="shared" si="423"/>
        <v>2014</v>
      </c>
    </row>
    <row r="2959" spans="1:22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 t="s">
        <v>8321</v>
      </c>
      <c r="P2959" t="s">
        <v>8339</v>
      </c>
      <c r="Q2959">
        <f t="shared" si="424"/>
        <v>1</v>
      </c>
      <c r="R2959">
        <f t="shared" si="425"/>
        <v>68.33</v>
      </c>
      <c r="S2959" s="15">
        <f t="shared" si="426"/>
        <v>42738.615289351852</v>
      </c>
      <c r="T2959" s="15">
        <f t="shared" si="427"/>
        <v>42768.615289351852</v>
      </c>
      <c r="U2959">
        <f t="shared" si="423"/>
        <v>2017</v>
      </c>
    </row>
    <row r="2960" spans="1:22" ht="64" hidden="1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 t="s">
        <v>8311</v>
      </c>
      <c r="P2960" t="s">
        <v>8349</v>
      </c>
      <c r="Q2960">
        <f t="shared" si="424"/>
        <v>11</v>
      </c>
      <c r="R2960">
        <f t="shared" si="425"/>
        <v>51.25</v>
      </c>
      <c r="S2960" s="15">
        <f t="shared" si="426"/>
        <v>40399.065868055557</v>
      </c>
      <c r="T2960" s="15">
        <f t="shared" si="427"/>
        <v>40423.083333333336</v>
      </c>
      <c r="U2960">
        <f t="shared" si="423"/>
        <v>2010</v>
      </c>
    </row>
    <row r="2961" spans="1:22" ht="32" hidden="1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 t="s">
        <v>8313</v>
      </c>
      <c r="P2961" t="s">
        <v>8351</v>
      </c>
      <c r="Q2961">
        <f t="shared" si="424"/>
        <v>21</v>
      </c>
      <c r="R2961">
        <f t="shared" si="425"/>
        <v>20.5</v>
      </c>
      <c r="S2961" s="15">
        <f t="shared" si="426"/>
        <v>42445.712754629625</v>
      </c>
      <c r="T2961" s="15">
        <f t="shared" si="427"/>
        <v>42505.681249999994</v>
      </c>
      <c r="U2961">
        <f t="shared" si="423"/>
        <v>2016</v>
      </c>
    </row>
    <row r="2962" spans="1:22" ht="48" hidden="1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 t="s">
        <v>8327</v>
      </c>
      <c r="P2962" t="s">
        <v>8328</v>
      </c>
      <c r="Q2962">
        <f t="shared" si="424"/>
        <v>41</v>
      </c>
      <c r="R2962">
        <f t="shared" si="425"/>
        <v>29.29</v>
      </c>
      <c r="S2962" s="15">
        <f t="shared" si="426"/>
        <v>42603.870520833334</v>
      </c>
      <c r="T2962" s="15">
        <f t="shared" si="427"/>
        <v>42628.870520833334</v>
      </c>
      <c r="U2962">
        <f t="shared" si="423"/>
        <v>2016</v>
      </c>
    </row>
    <row r="2963" spans="1:22" ht="48" hidden="1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 t="s">
        <v>8321</v>
      </c>
      <c r="P2963" t="s">
        <v>8343</v>
      </c>
      <c r="Q2963">
        <f t="shared" si="424"/>
        <v>103</v>
      </c>
      <c r="R2963">
        <f t="shared" si="425"/>
        <v>15.77</v>
      </c>
      <c r="S2963" s="15">
        <f t="shared" si="426"/>
        <v>42042.615613425922</v>
      </c>
      <c r="T2963" s="15">
        <f t="shared" si="427"/>
        <v>42057.479166666672</v>
      </c>
      <c r="U2963">
        <f t="shared" si="423"/>
        <v>2015</v>
      </c>
    </row>
    <row r="2964" spans="1:22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 t="s">
        <v>8323</v>
      </c>
      <c r="P2964" t="s">
        <v>8326</v>
      </c>
      <c r="Q2964">
        <f t="shared" si="424"/>
        <v>13</v>
      </c>
      <c r="R2964">
        <f t="shared" si="425"/>
        <v>25.5</v>
      </c>
      <c r="S2964" s="15">
        <f t="shared" si="426"/>
        <v>41990.506377314814</v>
      </c>
      <c r="T2964" s="15">
        <f t="shared" si="427"/>
        <v>42020.506377314814</v>
      </c>
      <c r="U2964">
        <f t="shared" si="423"/>
        <v>2014</v>
      </c>
      <c r="V2964">
        <f>_xlfn.DAYS(T2964,S2964)</f>
        <v>30</v>
      </c>
    </row>
    <row r="2965" spans="1:22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 t="s">
        <v>8321</v>
      </c>
      <c r="P2965" t="s">
        <v>8339</v>
      </c>
      <c r="Q2965">
        <f t="shared" si="424"/>
        <v>7</v>
      </c>
      <c r="R2965">
        <f t="shared" si="425"/>
        <v>40.78</v>
      </c>
      <c r="S2965" s="15">
        <f t="shared" si="426"/>
        <v>40934.376145833332</v>
      </c>
      <c r="T2965" s="15">
        <f t="shared" si="427"/>
        <v>40994.334479166668</v>
      </c>
      <c r="U2965">
        <f t="shared" si="423"/>
        <v>2012</v>
      </c>
    </row>
    <row r="2966" spans="1:22" ht="16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 t="s">
        <v>8323</v>
      </c>
      <c r="P2966" t="s">
        <v>8326</v>
      </c>
      <c r="Q2966">
        <f t="shared" si="424"/>
        <v>2</v>
      </c>
      <c r="R2966">
        <f t="shared" si="425"/>
        <v>202</v>
      </c>
      <c r="S2966" s="15">
        <f t="shared" si="426"/>
        <v>42621.389340277776</v>
      </c>
      <c r="T2966" s="15">
        <f t="shared" si="427"/>
        <v>42651.389340277776</v>
      </c>
      <c r="U2966">
        <f t="shared" si="423"/>
        <v>2016</v>
      </c>
      <c r="V2966">
        <f>_xlfn.DAYS(T2966,S2966)</f>
        <v>30</v>
      </c>
    </row>
    <row r="2967" spans="1:22" ht="48" hidden="1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 t="s">
        <v>8319</v>
      </c>
      <c r="P2967" t="s">
        <v>8345</v>
      </c>
      <c r="Q2967">
        <f t="shared" si="424"/>
        <v>17</v>
      </c>
      <c r="R2967">
        <f t="shared" si="425"/>
        <v>16.829999999999998</v>
      </c>
      <c r="S2967" s="15">
        <f t="shared" si="426"/>
        <v>42399.882615740738</v>
      </c>
      <c r="T2967" s="15">
        <f t="shared" si="427"/>
        <v>42459.840949074074</v>
      </c>
      <c r="U2967">
        <f t="shared" si="423"/>
        <v>2016</v>
      </c>
    </row>
    <row r="2968" spans="1:22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 t="s">
        <v>8319</v>
      </c>
      <c r="P2968" t="s">
        <v>8345</v>
      </c>
      <c r="Q2968">
        <f t="shared" si="424"/>
        <v>1</v>
      </c>
      <c r="R2968">
        <f t="shared" si="425"/>
        <v>22.33</v>
      </c>
      <c r="S2968" s="15">
        <f t="shared" si="426"/>
        <v>42374.822870370372</v>
      </c>
      <c r="T2968" s="15">
        <f t="shared" si="427"/>
        <v>42434.822870370372</v>
      </c>
      <c r="U2968">
        <f t="shared" si="423"/>
        <v>2016</v>
      </c>
    </row>
    <row r="2969" spans="1:22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 t="s">
        <v>8323</v>
      </c>
      <c r="P2969" t="s">
        <v>8326</v>
      </c>
      <c r="Q2969">
        <f t="shared" si="424"/>
        <v>10</v>
      </c>
      <c r="R2969">
        <f t="shared" si="425"/>
        <v>100.5</v>
      </c>
      <c r="S2969" s="15">
        <f t="shared" si="426"/>
        <v>42020.587349537032</v>
      </c>
      <c r="T2969" s="15">
        <f t="shared" si="427"/>
        <v>42050.587349537032</v>
      </c>
      <c r="U2969">
        <f t="shared" si="423"/>
        <v>2015</v>
      </c>
      <c r="V2969">
        <f t="shared" ref="V2969:V2970" si="430">_xlfn.DAYS(T2969,S2969)</f>
        <v>30</v>
      </c>
    </row>
    <row r="2970" spans="1:22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 t="s">
        <v>8323</v>
      </c>
      <c r="P2970" t="s">
        <v>8326</v>
      </c>
      <c r="Q2970">
        <f t="shared" si="424"/>
        <v>101</v>
      </c>
      <c r="R2970">
        <f t="shared" si="425"/>
        <v>18.27</v>
      </c>
      <c r="S2970" s="15">
        <f t="shared" si="426"/>
        <v>42101.828819444447</v>
      </c>
      <c r="T2970" s="15">
        <f t="shared" si="427"/>
        <v>42123.958333333328</v>
      </c>
      <c r="U2970">
        <f t="shared" si="423"/>
        <v>2015</v>
      </c>
      <c r="V2970">
        <f t="shared" si="430"/>
        <v>22</v>
      </c>
    </row>
    <row r="2971" spans="1:22" ht="48" hidden="1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 t="s">
        <v>8311</v>
      </c>
      <c r="P2971" t="s">
        <v>8348</v>
      </c>
      <c r="Q2971">
        <f t="shared" si="424"/>
        <v>0</v>
      </c>
      <c r="R2971">
        <f t="shared" si="425"/>
        <v>100</v>
      </c>
      <c r="S2971" s="15">
        <f t="shared" si="426"/>
        <v>42013.915613425925</v>
      </c>
      <c r="T2971" s="15">
        <f t="shared" si="427"/>
        <v>42043.915613425925</v>
      </c>
      <c r="U2971">
        <f t="shared" si="423"/>
        <v>2015</v>
      </c>
    </row>
    <row r="2972" spans="1:22" ht="4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 t="s">
        <v>8323</v>
      </c>
      <c r="P2972" t="s">
        <v>8326</v>
      </c>
      <c r="Q2972">
        <f t="shared" si="424"/>
        <v>1</v>
      </c>
      <c r="R2972">
        <f t="shared" si="425"/>
        <v>100</v>
      </c>
      <c r="S2972" s="15">
        <f t="shared" si="426"/>
        <v>42067.947337962964</v>
      </c>
      <c r="T2972" s="15">
        <f t="shared" si="427"/>
        <v>42097.905671296292</v>
      </c>
      <c r="U2972">
        <f t="shared" si="423"/>
        <v>2015</v>
      </c>
      <c r="V2972">
        <f>_xlfn.DAYS(T2972,S2972)</f>
        <v>30</v>
      </c>
    </row>
    <row r="2973" spans="1:22" ht="32" hidden="1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 t="s">
        <v>8308</v>
      </c>
      <c r="P2973" t="s">
        <v>8342</v>
      </c>
      <c r="Q2973">
        <f t="shared" si="424"/>
        <v>3</v>
      </c>
      <c r="R2973">
        <f t="shared" si="425"/>
        <v>200</v>
      </c>
      <c r="S2973" s="15">
        <f t="shared" si="426"/>
        <v>42345.860150462962</v>
      </c>
      <c r="T2973" s="15">
        <f t="shared" si="427"/>
        <v>42375.860150462962</v>
      </c>
      <c r="U2973">
        <f t="shared" si="423"/>
        <v>2015</v>
      </c>
    </row>
    <row r="2974" spans="1:22" ht="48" hidden="1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 t="s">
        <v>8323</v>
      </c>
      <c r="P2974" t="s">
        <v>8324</v>
      </c>
      <c r="Q2974">
        <f t="shared" si="424"/>
        <v>3</v>
      </c>
      <c r="R2974">
        <f t="shared" si="425"/>
        <v>200</v>
      </c>
      <c r="S2974" s="15">
        <f t="shared" si="426"/>
        <v>42226.938414351855</v>
      </c>
      <c r="T2974" s="15">
        <f t="shared" si="427"/>
        <v>42256.938414351855</v>
      </c>
      <c r="U2974">
        <f t="shared" si="423"/>
        <v>2015</v>
      </c>
    </row>
    <row r="2975" spans="1:22" ht="48" hidden="1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 t="s">
        <v>8327</v>
      </c>
      <c r="P2975" t="s">
        <v>8328</v>
      </c>
      <c r="Q2975">
        <f t="shared" si="424"/>
        <v>10</v>
      </c>
      <c r="R2975">
        <f t="shared" si="425"/>
        <v>40</v>
      </c>
      <c r="S2975" s="15">
        <f t="shared" si="426"/>
        <v>42065.897719907407</v>
      </c>
      <c r="T2975" s="15">
        <f t="shared" si="427"/>
        <v>42095.856053240743</v>
      </c>
      <c r="U2975">
        <f t="shared" si="423"/>
        <v>2015</v>
      </c>
    </row>
    <row r="2976" spans="1:22" ht="32" hidden="1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 t="s">
        <v>8321</v>
      </c>
      <c r="P2976" t="s">
        <v>8325</v>
      </c>
      <c r="Q2976">
        <f t="shared" si="424"/>
        <v>20</v>
      </c>
      <c r="R2976">
        <f t="shared" si="425"/>
        <v>100</v>
      </c>
      <c r="S2976" s="15">
        <f t="shared" si="426"/>
        <v>42403.080497685187</v>
      </c>
      <c r="T2976" s="15">
        <f t="shared" si="427"/>
        <v>42433.080497685187</v>
      </c>
      <c r="U2976">
        <f t="shared" si="423"/>
        <v>2016</v>
      </c>
    </row>
    <row r="2977" spans="1:22" ht="48" hidden="1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 t="s">
        <v>8311</v>
      </c>
      <c r="P2977" t="s">
        <v>8333</v>
      </c>
      <c r="Q2977">
        <f t="shared" si="424"/>
        <v>100</v>
      </c>
      <c r="R2977">
        <f t="shared" si="425"/>
        <v>40</v>
      </c>
      <c r="S2977" s="15">
        <f t="shared" si="426"/>
        <v>42396.8440625</v>
      </c>
      <c r="T2977" s="15">
        <f t="shared" si="427"/>
        <v>42415.332638888889</v>
      </c>
      <c r="U2977">
        <f t="shared" si="423"/>
        <v>2016</v>
      </c>
    </row>
    <row r="2978" spans="1:22" ht="32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 t="s">
        <v>8323</v>
      </c>
      <c r="P2978" t="s">
        <v>8326</v>
      </c>
      <c r="Q2978">
        <f t="shared" si="424"/>
        <v>100</v>
      </c>
      <c r="R2978">
        <f t="shared" si="425"/>
        <v>22.22</v>
      </c>
      <c r="S2978" s="15">
        <f t="shared" si="426"/>
        <v>42467.144166666665</v>
      </c>
      <c r="T2978" s="15">
        <f t="shared" si="427"/>
        <v>42477.979166666672</v>
      </c>
      <c r="U2978">
        <f t="shared" si="423"/>
        <v>2016</v>
      </c>
      <c r="V2978">
        <f>_xlfn.DAYS(T2978,S2978)</f>
        <v>10</v>
      </c>
    </row>
    <row r="2979" spans="1:22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 t="s">
        <v>8308</v>
      </c>
      <c r="P2979" t="s">
        <v>8310</v>
      </c>
      <c r="Q2979">
        <f t="shared" si="424"/>
        <v>1</v>
      </c>
      <c r="R2979">
        <f t="shared" si="425"/>
        <v>199</v>
      </c>
      <c r="S2979" s="15">
        <f t="shared" si="426"/>
        <v>42496.529305555552</v>
      </c>
      <c r="T2979" s="15">
        <f t="shared" si="427"/>
        <v>42526.529305555552</v>
      </c>
      <c r="U2979">
        <f t="shared" si="423"/>
        <v>2016</v>
      </c>
    </row>
    <row r="2980" spans="1:22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 t="s">
        <v>8327</v>
      </c>
      <c r="P2980" t="s">
        <v>8350</v>
      </c>
      <c r="Q2980">
        <f t="shared" si="424"/>
        <v>3</v>
      </c>
      <c r="R2980">
        <f t="shared" si="425"/>
        <v>32.67</v>
      </c>
      <c r="S2980" s="15">
        <f t="shared" si="426"/>
        <v>40507.239884259259</v>
      </c>
      <c r="T2980" s="15">
        <f t="shared" si="427"/>
        <v>40567.239884259259</v>
      </c>
      <c r="U2980">
        <f t="shared" si="423"/>
        <v>2010</v>
      </c>
    </row>
    <row r="2981" spans="1:22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 t="s">
        <v>8327</v>
      </c>
      <c r="P2981" t="s">
        <v>8350</v>
      </c>
      <c r="Q2981">
        <f t="shared" si="424"/>
        <v>5</v>
      </c>
      <c r="R2981">
        <f t="shared" si="425"/>
        <v>19.600000000000001</v>
      </c>
      <c r="S2981" s="15">
        <f t="shared" si="426"/>
        <v>41944.916215277779</v>
      </c>
      <c r="T2981" s="15">
        <f t="shared" si="427"/>
        <v>41974.957881944443</v>
      </c>
      <c r="U2981">
        <f t="shared" si="423"/>
        <v>2014</v>
      </c>
    </row>
    <row r="2982" spans="1:22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 t="s">
        <v>8327</v>
      </c>
      <c r="P2982" t="s">
        <v>8328</v>
      </c>
      <c r="Q2982">
        <f t="shared" si="424"/>
        <v>2</v>
      </c>
      <c r="R2982">
        <f t="shared" si="425"/>
        <v>27.86</v>
      </c>
      <c r="S2982" s="15">
        <f t="shared" si="426"/>
        <v>40431.127650462964</v>
      </c>
      <c r="T2982" s="15">
        <f t="shared" si="427"/>
        <v>40476.127650462964</v>
      </c>
      <c r="U2982">
        <f t="shared" si="423"/>
        <v>2010</v>
      </c>
    </row>
    <row r="2983" spans="1:22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 t="s">
        <v>8323</v>
      </c>
      <c r="P2983" t="s">
        <v>8326</v>
      </c>
      <c r="Q2983">
        <f t="shared" si="424"/>
        <v>3</v>
      </c>
      <c r="R2983">
        <f t="shared" si="425"/>
        <v>39</v>
      </c>
      <c r="S2983" s="15">
        <f t="shared" si="426"/>
        <v>42031.833587962959</v>
      </c>
      <c r="T2983" s="15">
        <f t="shared" si="427"/>
        <v>42063.333333333328</v>
      </c>
      <c r="U2983">
        <f t="shared" si="423"/>
        <v>2015</v>
      </c>
      <c r="V2983">
        <f t="shared" ref="V2983:V2984" si="431">_xlfn.DAYS(T2983,S2983)</f>
        <v>32</v>
      </c>
    </row>
    <row r="2984" spans="1:22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 t="s">
        <v>8323</v>
      </c>
      <c r="P2984" t="s">
        <v>8326</v>
      </c>
      <c r="Q2984">
        <f t="shared" si="424"/>
        <v>130</v>
      </c>
      <c r="R2984">
        <f t="shared" si="425"/>
        <v>16.25</v>
      </c>
      <c r="S2984" s="15">
        <f t="shared" si="426"/>
        <v>42662.021539351852</v>
      </c>
      <c r="T2984" s="15">
        <f t="shared" si="427"/>
        <v>42676.021539351852</v>
      </c>
      <c r="U2984">
        <f t="shared" si="423"/>
        <v>2016</v>
      </c>
      <c r="V2984">
        <f t="shared" si="431"/>
        <v>14</v>
      </c>
    </row>
    <row r="2985" spans="1:22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 t="s">
        <v>8308</v>
      </c>
      <c r="P2985" t="s">
        <v>8310</v>
      </c>
      <c r="Q2985">
        <f t="shared" si="424"/>
        <v>1</v>
      </c>
      <c r="R2985">
        <f t="shared" si="425"/>
        <v>19.399999999999999</v>
      </c>
      <c r="S2985" s="15">
        <f t="shared" si="426"/>
        <v>42409.040231481486</v>
      </c>
      <c r="T2985" s="15">
        <f t="shared" si="427"/>
        <v>42423.040231481486</v>
      </c>
      <c r="U2985">
        <f t="shared" si="423"/>
        <v>2016</v>
      </c>
    </row>
    <row r="2986" spans="1:22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 t="s">
        <v>8321</v>
      </c>
      <c r="P2986" t="s">
        <v>8337</v>
      </c>
      <c r="Q2986">
        <f t="shared" si="424"/>
        <v>2</v>
      </c>
      <c r="R2986">
        <f t="shared" si="425"/>
        <v>47.5</v>
      </c>
      <c r="S2986" s="15">
        <f t="shared" si="426"/>
        <v>42067.62431712963</v>
      </c>
      <c r="T2986" s="15">
        <f t="shared" si="427"/>
        <v>42097.582650462966</v>
      </c>
      <c r="U2986">
        <f t="shared" si="423"/>
        <v>2015</v>
      </c>
    </row>
    <row r="2987" spans="1:22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 t="s">
        <v>8346</v>
      </c>
      <c r="P2987" t="s">
        <v>8347</v>
      </c>
      <c r="Q2987">
        <f t="shared" si="424"/>
        <v>95</v>
      </c>
      <c r="R2987">
        <f t="shared" si="425"/>
        <v>47.5</v>
      </c>
      <c r="S2987" s="15">
        <f t="shared" si="426"/>
        <v>42556.807187500002</v>
      </c>
      <c r="T2987" s="15">
        <f t="shared" si="427"/>
        <v>42563.807187500002</v>
      </c>
      <c r="U2987">
        <f t="shared" si="423"/>
        <v>2016</v>
      </c>
    </row>
    <row r="2988" spans="1:22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 t="s">
        <v>8323</v>
      </c>
      <c r="P2988" t="s">
        <v>8326</v>
      </c>
      <c r="Q2988">
        <f t="shared" si="424"/>
        <v>3</v>
      </c>
      <c r="R2988">
        <f t="shared" si="425"/>
        <v>23.63</v>
      </c>
      <c r="S2988" s="15">
        <f t="shared" si="426"/>
        <v>41885.221550925926</v>
      </c>
      <c r="T2988" s="15">
        <f t="shared" si="427"/>
        <v>41916.290972222225</v>
      </c>
      <c r="U2988">
        <f t="shared" si="423"/>
        <v>2014</v>
      </c>
      <c r="V2988">
        <f>_xlfn.DAYS(T2988,S2988)</f>
        <v>31</v>
      </c>
    </row>
    <row r="2989" spans="1:22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 t="s">
        <v>8319</v>
      </c>
      <c r="P2989" t="s">
        <v>8345</v>
      </c>
      <c r="Q2989">
        <f t="shared" si="424"/>
        <v>1</v>
      </c>
      <c r="R2989">
        <f t="shared" si="425"/>
        <v>23.5</v>
      </c>
      <c r="S2989" s="15">
        <f t="shared" si="426"/>
        <v>41835.763981481483</v>
      </c>
      <c r="T2989" s="15">
        <f t="shared" si="427"/>
        <v>41865.763981481483</v>
      </c>
      <c r="U2989">
        <f t="shared" si="423"/>
        <v>2014</v>
      </c>
    </row>
    <row r="2990" spans="1:22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 t="s">
        <v>8313</v>
      </c>
      <c r="P2990" t="s">
        <v>8314</v>
      </c>
      <c r="Q2990">
        <f t="shared" si="424"/>
        <v>4</v>
      </c>
      <c r="R2990">
        <f t="shared" si="425"/>
        <v>12.47</v>
      </c>
      <c r="S2990" s="15">
        <f t="shared" si="426"/>
        <v>41849.560694444444</v>
      </c>
      <c r="T2990" s="15">
        <f t="shared" si="427"/>
        <v>41909.560694444444</v>
      </c>
      <c r="U2990">
        <f t="shared" si="423"/>
        <v>2014</v>
      </c>
    </row>
    <row r="2991" spans="1:22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 t="s">
        <v>8316</v>
      </c>
      <c r="P2991" t="s">
        <v>8344</v>
      </c>
      <c r="Q2991">
        <f t="shared" si="424"/>
        <v>0</v>
      </c>
      <c r="R2991">
        <f t="shared" si="425"/>
        <v>23.25</v>
      </c>
      <c r="S2991" s="15">
        <f t="shared" si="426"/>
        <v>42325.19358796296</v>
      </c>
      <c r="T2991" s="15">
        <f t="shared" si="427"/>
        <v>42355.19358796296</v>
      </c>
      <c r="U2991">
        <f t="shared" si="423"/>
        <v>2015</v>
      </c>
    </row>
    <row r="2992" spans="1:22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 t="s">
        <v>8323</v>
      </c>
      <c r="P2992" t="s">
        <v>8326</v>
      </c>
      <c r="Q2992">
        <f t="shared" si="424"/>
        <v>0</v>
      </c>
      <c r="R2992">
        <f t="shared" si="425"/>
        <v>46.25</v>
      </c>
      <c r="S2992" s="15">
        <f t="shared" si="426"/>
        <v>41948.727256944447</v>
      </c>
      <c r="T2992" s="15">
        <f t="shared" si="427"/>
        <v>41978.727256944447</v>
      </c>
      <c r="U2992">
        <f t="shared" si="423"/>
        <v>2014</v>
      </c>
      <c r="V2992">
        <f t="shared" ref="V2992:V2993" si="432">_xlfn.DAYS(T2992,S2992)</f>
        <v>30</v>
      </c>
    </row>
    <row r="2993" spans="1:22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 t="s">
        <v>8323</v>
      </c>
      <c r="P2993" t="s">
        <v>8326</v>
      </c>
      <c r="Q2993">
        <f t="shared" si="424"/>
        <v>3</v>
      </c>
      <c r="R2993">
        <f t="shared" si="425"/>
        <v>61.67</v>
      </c>
      <c r="S2993" s="15">
        <f t="shared" si="426"/>
        <v>42224.756909722222</v>
      </c>
      <c r="T2993" s="15">
        <f t="shared" si="427"/>
        <v>42254.756909722222</v>
      </c>
      <c r="U2993">
        <f t="shared" si="423"/>
        <v>2015</v>
      </c>
      <c r="V2993">
        <f t="shared" si="432"/>
        <v>30</v>
      </c>
    </row>
    <row r="2994" spans="1:22" ht="48" hidden="1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 t="s">
        <v>8308</v>
      </c>
      <c r="P2994" t="s">
        <v>8342</v>
      </c>
      <c r="Q2994">
        <f t="shared" si="424"/>
        <v>3</v>
      </c>
      <c r="R2994">
        <f t="shared" si="425"/>
        <v>30</v>
      </c>
      <c r="S2994" s="15">
        <f t="shared" si="426"/>
        <v>42088.069108796291</v>
      </c>
      <c r="T2994" s="15">
        <f t="shared" si="427"/>
        <v>42118.069108796291</v>
      </c>
      <c r="U2994">
        <f t="shared" si="423"/>
        <v>2015</v>
      </c>
    </row>
    <row r="2995" spans="1:22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 t="s">
        <v>8311</v>
      </c>
      <c r="P2995" t="s">
        <v>8348</v>
      </c>
      <c r="Q2995">
        <f t="shared" si="424"/>
        <v>7</v>
      </c>
      <c r="R2995">
        <f t="shared" si="425"/>
        <v>30</v>
      </c>
      <c r="S2995" s="15">
        <f t="shared" si="426"/>
        <v>42040.829872685179</v>
      </c>
      <c r="T2995" s="15">
        <f t="shared" si="427"/>
        <v>42070.829872685179</v>
      </c>
      <c r="U2995">
        <f t="shared" si="423"/>
        <v>2015</v>
      </c>
    </row>
    <row r="2996" spans="1:22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 t="s">
        <v>8321</v>
      </c>
      <c r="P2996" t="s">
        <v>8325</v>
      </c>
      <c r="Q2996">
        <f t="shared" si="424"/>
        <v>40</v>
      </c>
      <c r="R2996">
        <f t="shared" si="425"/>
        <v>25.71</v>
      </c>
      <c r="S2996" s="15">
        <f t="shared" si="426"/>
        <v>42070.047754629632</v>
      </c>
      <c r="T2996" s="15">
        <f t="shared" si="427"/>
        <v>42087.00608796296</v>
      </c>
      <c r="U2996">
        <f t="shared" si="423"/>
        <v>2015</v>
      </c>
    </row>
    <row r="2997" spans="1:22" ht="32" hidden="1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 t="s">
        <v>8327</v>
      </c>
      <c r="P2997" t="s">
        <v>8331</v>
      </c>
      <c r="Q2997">
        <f t="shared" si="424"/>
        <v>120</v>
      </c>
      <c r="R2997">
        <f t="shared" si="425"/>
        <v>22.5</v>
      </c>
      <c r="S2997" s="15">
        <f t="shared" si="426"/>
        <v>41153.066400462965</v>
      </c>
      <c r="T2997" s="15">
        <f t="shared" si="427"/>
        <v>41167.066400462965</v>
      </c>
      <c r="U2997">
        <f t="shared" si="423"/>
        <v>2012</v>
      </c>
    </row>
    <row r="2998" spans="1:22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 t="s">
        <v>8323</v>
      </c>
      <c r="P2998" t="s">
        <v>8326</v>
      </c>
      <c r="Q2998">
        <f t="shared" si="424"/>
        <v>180</v>
      </c>
      <c r="R2998">
        <f t="shared" si="425"/>
        <v>12</v>
      </c>
      <c r="S2998" s="15">
        <f t="shared" si="426"/>
        <v>42477.729780092588</v>
      </c>
      <c r="T2998" s="15">
        <f t="shared" si="427"/>
        <v>42500.875</v>
      </c>
      <c r="U2998">
        <f t="shared" si="423"/>
        <v>2016</v>
      </c>
      <c r="V2998">
        <f>_xlfn.DAYS(T2998,S2998)</f>
        <v>23</v>
      </c>
    </row>
    <row r="2999" spans="1:22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 t="s">
        <v>8316</v>
      </c>
      <c r="P2999" t="s">
        <v>8334</v>
      </c>
      <c r="Q2999">
        <f t="shared" si="424"/>
        <v>0</v>
      </c>
      <c r="R2999">
        <f t="shared" si="425"/>
        <v>17.850000000000001</v>
      </c>
      <c r="S2999" s="15">
        <f t="shared" si="426"/>
        <v>41009.847314814811</v>
      </c>
      <c r="T2999" s="15">
        <f t="shared" si="427"/>
        <v>41069.847314814811</v>
      </c>
      <c r="U2999">
        <f t="shared" si="423"/>
        <v>2012</v>
      </c>
    </row>
    <row r="3000" spans="1:22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 t="s">
        <v>8327</v>
      </c>
      <c r="P3000" t="s">
        <v>8354</v>
      </c>
      <c r="Q3000">
        <f t="shared" si="424"/>
        <v>18</v>
      </c>
      <c r="R3000">
        <f t="shared" si="425"/>
        <v>59.33</v>
      </c>
      <c r="S3000" s="15">
        <f t="shared" si="426"/>
        <v>40731.61037037037</v>
      </c>
      <c r="T3000" s="15">
        <f t="shared" si="427"/>
        <v>40761.61037037037</v>
      </c>
      <c r="U3000">
        <f t="shared" si="423"/>
        <v>2011</v>
      </c>
    </row>
    <row r="3001" spans="1:22" ht="48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 t="s">
        <v>8323</v>
      </c>
      <c r="P3001" t="s">
        <v>8326</v>
      </c>
      <c r="Q3001">
        <f t="shared" si="424"/>
        <v>1</v>
      </c>
      <c r="R3001">
        <f t="shared" si="425"/>
        <v>35.4</v>
      </c>
      <c r="S3001" s="15">
        <f t="shared" si="426"/>
        <v>42540.593530092592</v>
      </c>
      <c r="T3001" s="15">
        <f t="shared" si="427"/>
        <v>42570.593530092592</v>
      </c>
      <c r="U3001">
        <f t="shared" si="423"/>
        <v>2016</v>
      </c>
      <c r="V3001">
        <f>_xlfn.DAYS(T3001,S3001)</f>
        <v>30</v>
      </c>
    </row>
    <row r="3002" spans="1:22" ht="64" hidden="1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 t="s">
        <v>8311</v>
      </c>
      <c r="P3002" t="s">
        <v>8352</v>
      </c>
      <c r="Q3002">
        <f t="shared" si="424"/>
        <v>4</v>
      </c>
      <c r="R3002">
        <f t="shared" si="425"/>
        <v>59</v>
      </c>
      <c r="S3002" s="15">
        <f t="shared" si="426"/>
        <v>42115.143634259264</v>
      </c>
      <c r="T3002" s="15">
        <f t="shared" si="427"/>
        <v>42145.143634259264</v>
      </c>
      <c r="U3002">
        <f t="shared" si="423"/>
        <v>2015</v>
      </c>
    </row>
    <row r="3003" spans="1:22" ht="48" hidden="1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 t="s">
        <v>8323</v>
      </c>
      <c r="P3003" t="s">
        <v>8324</v>
      </c>
      <c r="Q3003">
        <f t="shared" si="424"/>
        <v>0</v>
      </c>
      <c r="R3003">
        <f t="shared" si="425"/>
        <v>87.5</v>
      </c>
      <c r="S3003" s="15">
        <f t="shared" si="426"/>
        <v>42263.691574074073</v>
      </c>
      <c r="T3003" s="15">
        <f t="shared" si="427"/>
        <v>42293.691574074073</v>
      </c>
      <c r="U3003">
        <f t="shared" si="423"/>
        <v>2015</v>
      </c>
    </row>
    <row r="3004" spans="1:22" ht="32" hidden="1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 t="s">
        <v>8308</v>
      </c>
      <c r="P3004" t="s">
        <v>8342</v>
      </c>
      <c r="Q3004">
        <f t="shared" si="424"/>
        <v>1</v>
      </c>
      <c r="R3004">
        <f t="shared" si="425"/>
        <v>35</v>
      </c>
      <c r="S3004" s="15">
        <f t="shared" si="426"/>
        <v>41968.852118055554</v>
      </c>
      <c r="T3004" s="15">
        <f t="shared" si="427"/>
        <v>41998.852118055554</v>
      </c>
      <c r="U3004">
        <f t="shared" si="423"/>
        <v>2014</v>
      </c>
    </row>
    <row r="3005" spans="1:22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 t="s">
        <v>8323</v>
      </c>
      <c r="P3005" t="s">
        <v>8326</v>
      </c>
      <c r="Q3005">
        <f t="shared" si="424"/>
        <v>12</v>
      </c>
      <c r="R3005">
        <f t="shared" si="425"/>
        <v>24.71</v>
      </c>
      <c r="S3005" s="15">
        <f t="shared" si="426"/>
        <v>42124.623877314814</v>
      </c>
      <c r="T3005" s="15">
        <f t="shared" si="427"/>
        <v>42166.958333333328</v>
      </c>
      <c r="U3005">
        <f t="shared" si="423"/>
        <v>2015</v>
      </c>
      <c r="V3005">
        <f>_xlfn.DAYS(T3005,S3005)</f>
        <v>42</v>
      </c>
    </row>
    <row r="3006" spans="1:22" ht="48" hidden="1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 t="s">
        <v>8327</v>
      </c>
      <c r="P3006" t="s">
        <v>8350</v>
      </c>
      <c r="Q3006">
        <f t="shared" si="424"/>
        <v>0</v>
      </c>
      <c r="R3006">
        <f t="shared" si="425"/>
        <v>42.5</v>
      </c>
      <c r="S3006" s="15">
        <f t="shared" si="426"/>
        <v>41559.5549537037</v>
      </c>
      <c r="T3006" s="15">
        <f t="shared" si="427"/>
        <v>41589.596620370372</v>
      </c>
      <c r="U3006">
        <f t="shared" ref="U3006:U3060" si="433">YEAR(S3006)</f>
        <v>2013</v>
      </c>
    </row>
    <row r="3007" spans="1:22" ht="48" hidden="1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 t="s">
        <v>8311</v>
      </c>
      <c r="P3007" t="s">
        <v>8352</v>
      </c>
      <c r="Q3007">
        <f t="shared" si="424"/>
        <v>2</v>
      </c>
      <c r="R3007">
        <f t="shared" si="425"/>
        <v>34</v>
      </c>
      <c r="S3007" s="15">
        <f t="shared" si="426"/>
        <v>40863.060127314813</v>
      </c>
      <c r="T3007" s="15">
        <f t="shared" si="427"/>
        <v>40893.060127314813</v>
      </c>
      <c r="U3007">
        <f t="shared" si="433"/>
        <v>2011</v>
      </c>
    </row>
    <row r="3008" spans="1:22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 t="s">
        <v>8323</v>
      </c>
      <c r="P3008" t="s">
        <v>8326</v>
      </c>
      <c r="Q3008">
        <f t="shared" si="424"/>
        <v>11</v>
      </c>
      <c r="R3008">
        <f t="shared" si="425"/>
        <v>42.5</v>
      </c>
      <c r="S3008" s="15">
        <f t="shared" si="426"/>
        <v>41793.191875000004</v>
      </c>
      <c r="T3008" s="15">
        <f t="shared" si="427"/>
        <v>41807.191875000004</v>
      </c>
      <c r="U3008">
        <f t="shared" si="433"/>
        <v>2014</v>
      </c>
      <c r="V3008">
        <f t="shared" ref="V3008:V3009" si="434">_xlfn.DAYS(T3008,S3008)</f>
        <v>14</v>
      </c>
    </row>
    <row r="3009" spans="1:22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 t="s">
        <v>8323</v>
      </c>
      <c r="P3009" t="s">
        <v>8326</v>
      </c>
      <c r="Q3009">
        <f t="shared" si="424"/>
        <v>20</v>
      </c>
      <c r="R3009">
        <f t="shared" si="425"/>
        <v>34</v>
      </c>
      <c r="S3009" s="15">
        <f t="shared" si="426"/>
        <v>42132.809953703705</v>
      </c>
      <c r="T3009" s="15">
        <f t="shared" si="427"/>
        <v>42192.809953703705</v>
      </c>
      <c r="U3009">
        <f t="shared" si="433"/>
        <v>2015</v>
      </c>
      <c r="V3009">
        <f t="shared" si="434"/>
        <v>60</v>
      </c>
    </row>
    <row r="3010" spans="1:22" ht="48" hidden="1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 t="s">
        <v>8313</v>
      </c>
      <c r="P3010" t="s">
        <v>8355</v>
      </c>
      <c r="Q3010">
        <f t="shared" si="424"/>
        <v>34</v>
      </c>
      <c r="R3010">
        <f t="shared" si="425"/>
        <v>28.33</v>
      </c>
      <c r="S3010" s="15">
        <f t="shared" si="426"/>
        <v>42281.136099537034</v>
      </c>
      <c r="T3010" s="15">
        <f t="shared" si="427"/>
        <v>42311.177766203706</v>
      </c>
      <c r="U3010">
        <f t="shared" si="433"/>
        <v>2015</v>
      </c>
    </row>
    <row r="3011" spans="1:22" ht="32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 t="s">
        <v>8323</v>
      </c>
      <c r="P3011" t="s">
        <v>8326</v>
      </c>
      <c r="Q3011">
        <f t="shared" ref="Q3011:Q3074" si="435">ROUND(E3011/D3011*100,0)</f>
        <v>17</v>
      </c>
      <c r="R3011">
        <f t="shared" ref="R3011:R3074" si="436">IFERROR(ROUND(E3011/L3011,2),0)</f>
        <v>27.5</v>
      </c>
      <c r="S3011" s="15">
        <f t="shared" ref="S3011:S3074" si="437">(((J3011/60)/60)/24)+DATE(1970,1,1)</f>
        <v>42031.666898148149</v>
      </c>
      <c r="T3011" s="15">
        <f t="shared" ref="T3011:T3074" si="438">(((I3011/60)/60)/24)+DATE(1970,1,1)</f>
        <v>42064.125</v>
      </c>
      <c r="U3011">
        <f t="shared" si="433"/>
        <v>2015</v>
      </c>
      <c r="V3011">
        <f>_xlfn.DAYS(T3011,S3011)</f>
        <v>33</v>
      </c>
    </row>
    <row r="3012" spans="1:22" ht="48" hidden="1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 t="s">
        <v>8316</v>
      </c>
      <c r="P3012" t="s">
        <v>8334</v>
      </c>
      <c r="Q3012">
        <f t="shared" si="435"/>
        <v>41</v>
      </c>
      <c r="R3012">
        <f t="shared" si="436"/>
        <v>23.57</v>
      </c>
      <c r="S3012" s="15">
        <f t="shared" si="437"/>
        <v>40973.740451388891</v>
      </c>
      <c r="T3012" s="15">
        <f t="shared" si="438"/>
        <v>41003.698784722219</v>
      </c>
      <c r="U3012">
        <f t="shared" si="433"/>
        <v>2012</v>
      </c>
    </row>
    <row r="3013" spans="1:22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 t="s">
        <v>8323</v>
      </c>
      <c r="P3013" t="s">
        <v>8326</v>
      </c>
      <c r="Q3013">
        <f t="shared" si="435"/>
        <v>21</v>
      </c>
      <c r="R3013">
        <f t="shared" si="436"/>
        <v>23.14</v>
      </c>
      <c r="S3013" s="15">
        <f t="shared" si="437"/>
        <v>42807.151863425926</v>
      </c>
      <c r="T3013" s="15">
        <f t="shared" si="438"/>
        <v>42829.151863425926</v>
      </c>
      <c r="U3013">
        <f t="shared" si="433"/>
        <v>2017</v>
      </c>
      <c r="V3013">
        <f>_xlfn.DAYS(T3013,S3013)</f>
        <v>22</v>
      </c>
    </row>
    <row r="3014" spans="1:22" ht="48" hidden="1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 t="s">
        <v>8327</v>
      </c>
      <c r="P3014" t="s">
        <v>8350</v>
      </c>
      <c r="Q3014">
        <f t="shared" si="435"/>
        <v>3</v>
      </c>
      <c r="R3014">
        <f t="shared" si="436"/>
        <v>32</v>
      </c>
      <c r="S3014" s="15">
        <f t="shared" si="437"/>
        <v>41575.880914351852</v>
      </c>
      <c r="T3014" s="15">
        <f t="shared" si="438"/>
        <v>41605.922581018516</v>
      </c>
      <c r="U3014">
        <f t="shared" si="433"/>
        <v>2013</v>
      </c>
    </row>
    <row r="3015" spans="1:22" ht="48" hidden="1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 t="s">
        <v>8327</v>
      </c>
      <c r="P3015" t="s">
        <v>8350</v>
      </c>
      <c r="Q3015">
        <f t="shared" si="435"/>
        <v>3</v>
      </c>
      <c r="R3015">
        <f t="shared" si="436"/>
        <v>40</v>
      </c>
      <c r="S3015" s="15">
        <f t="shared" si="437"/>
        <v>41149.796064814815</v>
      </c>
      <c r="T3015" s="15">
        <f t="shared" si="438"/>
        <v>41175.100694444445</v>
      </c>
      <c r="U3015">
        <f t="shared" si="433"/>
        <v>2012</v>
      </c>
    </row>
    <row r="3016" spans="1:22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 t="s">
        <v>8308</v>
      </c>
      <c r="P3016" t="s">
        <v>8310</v>
      </c>
      <c r="Q3016">
        <f t="shared" si="435"/>
        <v>0</v>
      </c>
      <c r="R3016">
        <f t="shared" si="436"/>
        <v>39</v>
      </c>
      <c r="S3016" s="15">
        <f t="shared" si="437"/>
        <v>41990.438043981485</v>
      </c>
      <c r="T3016" s="15">
        <f t="shared" si="438"/>
        <v>42020.438043981485</v>
      </c>
      <c r="U3016">
        <f t="shared" si="433"/>
        <v>2014</v>
      </c>
    </row>
    <row r="3017" spans="1:22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 t="s">
        <v>8313</v>
      </c>
      <c r="P3017" t="s">
        <v>8314</v>
      </c>
      <c r="Q3017">
        <f t="shared" si="435"/>
        <v>155</v>
      </c>
      <c r="R3017">
        <f t="shared" si="436"/>
        <v>51.67</v>
      </c>
      <c r="S3017" s="15">
        <f t="shared" si="437"/>
        <v>42209.567824074074</v>
      </c>
      <c r="T3017" s="15">
        <f t="shared" si="438"/>
        <v>42259.567824074074</v>
      </c>
      <c r="U3017">
        <f t="shared" si="433"/>
        <v>2015</v>
      </c>
    </row>
    <row r="3018" spans="1:22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 t="s">
        <v>8321</v>
      </c>
      <c r="P3018" t="s">
        <v>8339</v>
      </c>
      <c r="Q3018">
        <f t="shared" si="435"/>
        <v>1</v>
      </c>
      <c r="R3018">
        <f t="shared" si="436"/>
        <v>11.77</v>
      </c>
      <c r="S3018" s="15">
        <f t="shared" si="437"/>
        <v>41400.92627314815</v>
      </c>
      <c r="T3018" s="15">
        <f t="shared" si="438"/>
        <v>41430.92627314815</v>
      </c>
      <c r="U3018">
        <f t="shared" si="433"/>
        <v>2013</v>
      </c>
    </row>
    <row r="3019" spans="1:22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 t="s">
        <v>8323</v>
      </c>
      <c r="P3019" t="s">
        <v>8326</v>
      </c>
      <c r="Q3019">
        <f t="shared" si="435"/>
        <v>15</v>
      </c>
      <c r="R3019">
        <f t="shared" si="436"/>
        <v>38.25</v>
      </c>
      <c r="S3019" s="15">
        <f t="shared" si="437"/>
        <v>41906.819513888891</v>
      </c>
      <c r="T3019" s="15">
        <f t="shared" si="438"/>
        <v>41938.838888888888</v>
      </c>
      <c r="U3019">
        <f t="shared" si="433"/>
        <v>2014</v>
      </c>
      <c r="V3019">
        <f>_xlfn.DAYS(T3019,S3019)</f>
        <v>32</v>
      </c>
    </row>
    <row r="3020" spans="1:22" ht="48" hidden="1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 t="s">
        <v>8327</v>
      </c>
      <c r="P3020" t="s">
        <v>8331</v>
      </c>
      <c r="Q3020">
        <f t="shared" si="435"/>
        <v>100</v>
      </c>
      <c r="R3020">
        <f t="shared" si="436"/>
        <v>21.86</v>
      </c>
      <c r="S3020" s="15">
        <f t="shared" si="437"/>
        <v>42793.700821759259</v>
      </c>
      <c r="T3020" s="15">
        <f t="shared" si="438"/>
        <v>42796.700821759259</v>
      </c>
      <c r="U3020">
        <f t="shared" si="433"/>
        <v>2017</v>
      </c>
    </row>
    <row r="3021" spans="1:22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 t="s">
        <v>8321</v>
      </c>
      <c r="P3021" t="s">
        <v>8337</v>
      </c>
      <c r="Q3021">
        <f t="shared" si="435"/>
        <v>0</v>
      </c>
      <c r="R3021">
        <f t="shared" si="436"/>
        <v>25.17</v>
      </c>
      <c r="S3021" s="15">
        <f t="shared" si="437"/>
        <v>41904.781990740739</v>
      </c>
      <c r="T3021" s="15">
        <f t="shared" si="438"/>
        <v>41940.916666666664</v>
      </c>
      <c r="U3021">
        <f t="shared" si="433"/>
        <v>2014</v>
      </c>
    </row>
    <row r="3022" spans="1:22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 t="s">
        <v>8327</v>
      </c>
      <c r="P3022" t="s">
        <v>8350</v>
      </c>
      <c r="Q3022">
        <f t="shared" si="435"/>
        <v>0</v>
      </c>
      <c r="R3022">
        <f t="shared" si="436"/>
        <v>50.33</v>
      </c>
      <c r="S3022" s="15">
        <f t="shared" si="437"/>
        <v>42342.080289351856</v>
      </c>
      <c r="T3022" s="15">
        <f t="shared" si="438"/>
        <v>42372.080289351856</v>
      </c>
      <c r="U3022">
        <f t="shared" si="433"/>
        <v>2015</v>
      </c>
    </row>
    <row r="3023" spans="1:22" ht="48" hidden="1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 t="s">
        <v>8319</v>
      </c>
      <c r="P3023" t="s">
        <v>8345</v>
      </c>
      <c r="Q3023">
        <f t="shared" si="435"/>
        <v>1</v>
      </c>
      <c r="R3023">
        <f t="shared" si="436"/>
        <v>50.33</v>
      </c>
      <c r="S3023" s="15">
        <f t="shared" si="437"/>
        <v>42211.732430555552</v>
      </c>
      <c r="T3023" s="15">
        <f t="shared" si="438"/>
        <v>42241.732430555552</v>
      </c>
      <c r="U3023">
        <f t="shared" si="433"/>
        <v>2015</v>
      </c>
    </row>
    <row r="3024" spans="1:22" ht="48" hidden="1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 t="s">
        <v>8319</v>
      </c>
      <c r="P3024" t="s">
        <v>8345</v>
      </c>
      <c r="Q3024">
        <f t="shared" si="435"/>
        <v>2</v>
      </c>
      <c r="R3024">
        <f t="shared" si="436"/>
        <v>50.33</v>
      </c>
      <c r="S3024" s="15">
        <f t="shared" si="437"/>
        <v>41918.628240740742</v>
      </c>
      <c r="T3024" s="15">
        <f t="shared" si="438"/>
        <v>41978.669907407413</v>
      </c>
      <c r="U3024">
        <f t="shared" si="433"/>
        <v>2014</v>
      </c>
    </row>
    <row r="3025" spans="1:22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 t="s">
        <v>8323</v>
      </c>
      <c r="P3025" t="s">
        <v>8335</v>
      </c>
      <c r="Q3025">
        <f t="shared" si="435"/>
        <v>4</v>
      </c>
      <c r="R3025">
        <f t="shared" si="436"/>
        <v>37.75</v>
      </c>
      <c r="S3025" s="15">
        <f t="shared" si="437"/>
        <v>42538.755428240736</v>
      </c>
      <c r="T3025" s="15">
        <f t="shared" si="438"/>
        <v>42598.755428240736</v>
      </c>
      <c r="U3025">
        <f t="shared" si="433"/>
        <v>2016</v>
      </c>
    </row>
    <row r="3026" spans="1:22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 t="s">
        <v>8323</v>
      </c>
      <c r="P3026" t="s">
        <v>8326</v>
      </c>
      <c r="Q3026">
        <f t="shared" si="435"/>
        <v>38</v>
      </c>
      <c r="R3026">
        <f t="shared" si="436"/>
        <v>11.62</v>
      </c>
      <c r="S3026" s="15">
        <f t="shared" si="437"/>
        <v>41765.92465277778</v>
      </c>
      <c r="T3026" s="15">
        <f t="shared" si="438"/>
        <v>41775.92465277778</v>
      </c>
      <c r="U3026">
        <f t="shared" si="433"/>
        <v>2014</v>
      </c>
      <c r="V3026">
        <f>_xlfn.DAYS(T3026,S3026)</f>
        <v>10</v>
      </c>
    </row>
    <row r="3027" spans="1:22" ht="48" hidden="1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 t="s">
        <v>8311</v>
      </c>
      <c r="P3027" t="s">
        <v>8352</v>
      </c>
      <c r="Q3027">
        <f t="shared" si="435"/>
        <v>2</v>
      </c>
      <c r="R3027">
        <f t="shared" si="436"/>
        <v>50</v>
      </c>
      <c r="S3027" s="15">
        <f t="shared" si="437"/>
        <v>42130.795983796299</v>
      </c>
      <c r="T3027" s="15">
        <f t="shared" si="438"/>
        <v>42175.795983796299</v>
      </c>
      <c r="U3027">
        <f t="shared" si="433"/>
        <v>2015</v>
      </c>
    </row>
    <row r="3028" spans="1:22" ht="48" hidden="1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 t="s">
        <v>8321</v>
      </c>
      <c r="P3028" t="s">
        <v>8339</v>
      </c>
      <c r="Q3028">
        <f t="shared" si="435"/>
        <v>3</v>
      </c>
      <c r="R3028">
        <f t="shared" si="436"/>
        <v>30</v>
      </c>
      <c r="S3028" s="15">
        <f t="shared" si="437"/>
        <v>41340.303032407406</v>
      </c>
      <c r="T3028" s="15">
        <f t="shared" si="438"/>
        <v>41370.261365740742</v>
      </c>
      <c r="U3028">
        <f t="shared" si="433"/>
        <v>2013</v>
      </c>
    </row>
    <row r="3029" spans="1:22" ht="48" hidden="1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 t="s">
        <v>8311</v>
      </c>
      <c r="P3029" t="s">
        <v>8356</v>
      </c>
      <c r="Q3029">
        <f t="shared" si="435"/>
        <v>3</v>
      </c>
      <c r="R3029">
        <f t="shared" si="436"/>
        <v>75</v>
      </c>
      <c r="S3029" s="15">
        <f t="shared" si="437"/>
        <v>40863.013356481482</v>
      </c>
      <c r="T3029" s="15">
        <f t="shared" si="438"/>
        <v>40893.013356481482</v>
      </c>
      <c r="U3029">
        <f t="shared" si="433"/>
        <v>2011</v>
      </c>
    </row>
    <row r="3030" spans="1:22" ht="48" hidden="1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 t="s">
        <v>8327</v>
      </c>
      <c r="P3030" t="s">
        <v>8330</v>
      </c>
      <c r="Q3030">
        <f t="shared" si="435"/>
        <v>8</v>
      </c>
      <c r="R3030">
        <f t="shared" si="436"/>
        <v>50</v>
      </c>
      <c r="S3030" s="15">
        <f t="shared" si="437"/>
        <v>42673.577534722222</v>
      </c>
      <c r="T3030" s="15">
        <f t="shared" si="438"/>
        <v>42713.619201388887</v>
      </c>
      <c r="U3030">
        <f t="shared" si="433"/>
        <v>2016</v>
      </c>
    </row>
    <row r="3031" spans="1:22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 t="s">
        <v>8323</v>
      </c>
      <c r="P3031" t="s">
        <v>8326</v>
      </c>
      <c r="Q3031">
        <f t="shared" si="435"/>
        <v>21</v>
      </c>
      <c r="R3031">
        <f t="shared" si="436"/>
        <v>37.5</v>
      </c>
      <c r="S3031" s="15">
        <f t="shared" si="437"/>
        <v>42297.691006944442</v>
      </c>
      <c r="T3031" s="15">
        <f t="shared" si="438"/>
        <v>42320.290972222225</v>
      </c>
      <c r="U3031">
        <f t="shared" si="433"/>
        <v>2015</v>
      </c>
      <c r="V3031">
        <f>_xlfn.DAYS(T3031,S3031)</f>
        <v>23</v>
      </c>
    </row>
    <row r="3032" spans="1:22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 t="s">
        <v>8321</v>
      </c>
      <c r="P3032" t="s">
        <v>8339</v>
      </c>
      <c r="Q3032">
        <f t="shared" si="435"/>
        <v>0</v>
      </c>
      <c r="R3032">
        <f t="shared" si="436"/>
        <v>13.55</v>
      </c>
      <c r="S3032" s="15">
        <f t="shared" si="437"/>
        <v>42272.93949074074</v>
      </c>
      <c r="T3032" s="15">
        <f t="shared" si="438"/>
        <v>42313.981157407412</v>
      </c>
      <c r="U3032">
        <f t="shared" si="433"/>
        <v>2015</v>
      </c>
    </row>
    <row r="3033" spans="1:22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 t="s">
        <v>8323</v>
      </c>
      <c r="P3033" t="s">
        <v>8326</v>
      </c>
      <c r="Q3033">
        <f t="shared" si="435"/>
        <v>5</v>
      </c>
      <c r="R3033">
        <f t="shared" si="436"/>
        <v>24.33</v>
      </c>
      <c r="S3033" s="15">
        <f t="shared" si="437"/>
        <v>42165.037581018521</v>
      </c>
      <c r="T3033" s="15">
        <f t="shared" si="438"/>
        <v>42224.898611111115</v>
      </c>
      <c r="U3033">
        <f t="shared" si="433"/>
        <v>2015</v>
      </c>
      <c r="V3033">
        <f>_xlfn.DAYS(T3033,S3033)</f>
        <v>59</v>
      </c>
    </row>
    <row r="3034" spans="1:22" ht="48" hidden="1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 t="s">
        <v>8319</v>
      </c>
      <c r="P3034" t="s">
        <v>8345</v>
      </c>
      <c r="Q3034">
        <f t="shared" si="435"/>
        <v>2</v>
      </c>
      <c r="R3034">
        <f t="shared" si="436"/>
        <v>72.5</v>
      </c>
      <c r="S3034" s="15">
        <f t="shared" si="437"/>
        <v>42234.105462962965</v>
      </c>
      <c r="T3034" s="15">
        <f t="shared" si="438"/>
        <v>42264.105462962965</v>
      </c>
      <c r="U3034">
        <f t="shared" si="433"/>
        <v>2015</v>
      </c>
    </row>
    <row r="3035" spans="1:22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 t="s">
        <v>8311</v>
      </c>
      <c r="P3035" t="s">
        <v>8348</v>
      </c>
      <c r="Q3035">
        <f t="shared" si="435"/>
        <v>3</v>
      </c>
      <c r="R3035">
        <f t="shared" si="436"/>
        <v>48.33</v>
      </c>
      <c r="S3035" s="15">
        <f t="shared" si="437"/>
        <v>42708.668576388889</v>
      </c>
      <c r="T3035" s="15">
        <f t="shared" si="438"/>
        <v>42738.668576388889</v>
      </c>
      <c r="U3035">
        <f t="shared" si="433"/>
        <v>2016</v>
      </c>
    </row>
    <row r="3036" spans="1:22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 t="s">
        <v>8323</v>
      </c>
      <c r="P3036" t="s">
        <v>8326</v>
      </c>
      <c r="Q3036">
        <f t="shared" si="435"/>
        <v>8</v>
      </c>
      <c r="R3036">
        <f t="shared" si="436"/>
        <v>20.71</v>
      </c>
      <c r="S3036" s="15">
        <f t="shared" si="437"/>
        <v>41755.476724537039</v>
      </c>
      <c r="T3036" s="15">
        <f t="shared" si="438"/>
        <v>41778.476724537039</v>
      </c>
      <c r="U3036">
        <f t="shared" si="433"/>
        <v>2014</v>
      </c>
      <c r="V3036">
        <f>_xlfn.DAYS(T3036,S3036)</f>
        <v>23</v>
      </c>
    </row>
    <row r="3037" spans="1:22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 t="s">
        <v>8308</v>
      </c>
      <c r="P3037" t="s">
        <v>8342</v>
      </c>
      <c r="Q3037">
        <f t="shared" si="435"/>
        <v>0</v>
      </c>
      <c r="R3037">
        <f t="shared" si="436"/>
        <v>142</v>
      </c>
      <c r="S3037" s="15">
        <f t="shared" si="437"/>
        <v>42388.798252314817</v>
      </c>
      <c r="T3037" s="15">
        <f t="shared" si="438"/>
        <v>42418.798252314817</v>
      </c>
      <c r="U3037">
        <f t="shared" si="433"/>
        <v>2016</v>
      </c>
    </row>
    <row r="3038" spans="1:22" ht="48" hidden="1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 t="s">
        <v>8323</v>
      </c>
      <c r="P3038" t="s">
        <v>8324</v>
      </c>
      <c r="Q3038">
        <f t="shared" si="435"/>
        <v>14</v>
      </c>
      <c r="R3038">
        <f t="shared" si="436"/>
        <v>20.14</v>
      </c>
      <c r="S3038" s="15">
        <f t="shared" si="437"/>
        <v>41957.833726851852</v>
      </c>
      <c r="T3038" s="15">
        <f t="shared" si="438"/>
        <v>41987.833726851852</v>
      </c>
      <c r="U3038">
        <f t="shared" si="433"/>
        <v>2014</v>
      </c>
    </row>
    <row r="3039" spans="1:22" ht="48" hidden="1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 t="s">
        <v>8321</v>
      </c>
      <c r="P3039" t="s">
        <v>8339</v>
      </c>
      <c r="Q3039">
        <f t="shared" si="435"/>
        <v>18</v>
      </c>
      <c r="R3039">
        <f t="shared" si="436"/>
        <v>28.2</v>
      </c>
      <c r="S3039" s="15">
        <f t="shared" si="437"/>
        <v>41844.922662037039</v>
      </c>
      <c r="T3039" s="15">
        <f t="shared" si="438"/>
        <v>41874.922662037039</v>
      </c>
      <c r="U3039">
        <f t="shared" si="433"/>
        <v>2014</v>
      </c>
    </row>
    <row r="3040" spans="1:22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 t="s">
        <v>8321</v>
      </c>
      <c r="P3040" t="s">
        <v>8337</v>
      </c>
      <c r="Q3040">
        <f t="shared" si="435"/>
        <v>0</v>
      </c>
      <c r="R3040">
        <f t="shared" si="436"/>
        <v>28</v>
      </c>
      <c r="S3040" s="15">
        <f t="shared" si="437"/>
        <v>42113.550821759258</v>
      </c>
      <c r="T3040" s="15">
        <f t="shared" si="438"/>
        <v>42173.550821759258</v>
      </c>
      <c r="U3040">
        <f t="shared" si="433"/>
        <v>2015</v>
      </c>
    </row>
    <row r="3041" spans="1:22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 t="s">
        <v>8308</v>
      </c>
      <c r="P3041" t="s">
        <v>8342</v>
      </c>
      <c r="Q3041">
        <f t="shared" si="435"/>
        <v>1</v>
      </c>
      <c r="R3041">
        <f t="shared" si="436"/>
        <v>23.33</v>
      </c>
      <c r="S3041" s="15">
        <f t="shared" si="437"/>
        <v>41969.858090277776</v>
      </c>
      <c r="T3041" s="15">
        <f t="shared" si="438"/>
        <v>41999.858090277776</v>
      </c>
      <c r="U3041">
        <f t="shared" si="433"/>
        <v>2014</v>
      </c>
    </row>
    <row r="3042" spans="1:22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 t="s">
        <v>8313</v>
      </c>
      <c r="P3042" t="s">
        <v>8353</v>
      </c>
      <c r="Q3042">
        <f t="shared" si="435"/>
        <v>7</v>
      </c>
      <c r="R3042">
        <f t="shared" si="436"/>
        <v>46.67</v>
      </c>
      <c r="S3042" s="15">
        <f t="shared" si="437"/>
        <v>42167.89335648148</v>
      </c>
      <c r="T3042" s="15">
        <f t="shared" si="438"/>
        <v>42188.89335648148</v>
      </c>
      <c r="U3042">
        <f t="shared" si="433"/>
        <v>2015</v>
      </c>
    </row>
    <row r="3043" spans="1:22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 t="s">
        <v>8311</v>
      </c>
      <c r="P3043" t="s">
        <v>8356</v>
      </c>
      <c r="Q3043">
        <f t="shared" si="435"/>
        <v>28</v>
      </c>
      <c r="R3043">
        <f t="shared" si="436"/>
        <v>35</v>
      </c>
      <c r="S3043" s="15">
        <f t="shared" si="437"/>
        <v>41044.64811342593</v>
      </c>
      <c r="T3043" s="15">
        <f t="shared" si="438"/>
        <v>41076.131944444445</v>
      </c>
      <c r="U3043">
        <f t="shared" si="433"/>
        <v>2012</v>
      </c>
    </row>
    <row r="3044" spans="1:22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 t="s">
        <v>8321</v>
      </c>
      <c r="P3044" t="s">
        <v>8339</v>
      </c>
      <c r="Q3044">
        <f t="shared" si="435"/>
        <v>27</v>
      </c>
      <c r="R3044">
        <f t="shared" si="436"/>
        <v>17.25</v>
      </c>
      <c r="S3044" s="15">
        <f t="shared" si="437"/>
        <v>41801.120069444441</v>
      </c>
      <c r="T3044" s="15">
        <f t="shared" si="438"/>
        <v>41817.120069444441</v>
      </c>
      <c r="U3044">
        <f t="shared" si="433"/>
        <v>2014</v>
      </c>
    </row>
    <row r="3045" spans="1:22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 t="s">
        <v>8323</v>
      </c>
      <c r="P3045" t="s">
        <v>8326</v>
      </c>
      <c r="Q3045">
        <f t="shared" si="435"/>
        <v>27</v>
      </c>
      <c r="R3045">
        <f t="shared" si="436"/>
        <v>22.83</v>
      </c>
      <c r="S3045" s="15">
        <f t="shared" si="437"/>
        <v>42475.848067129627</v>
      </c>
      <c r="T3045" s="15">
        <f t="shared" si="438"/>
        <v>42505.848067129627</v>
      </c>
      <c r="U3045">
        <f t="shared" si="433"/>
        <v>2016</v>
      </c>
      <c r="V3045">
        <f t="shared" ref="V3045:V3050" si="439">_xlfn.DAYS(T3045,S3045)</f>
        <v>30</v>
      </c>
    </row>
    <row r="3046" spans="1:22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 t="s">
        <v>8323</v>
      </c>
      <c r="P3046" t="s">
        <v>8326</v>
      </c>
      <c r="Q3046">
        <f t="shared" si="435"/>
        <v>1</v>
      </c>
      <c r="R3046">
        <f t="shared" si="436"/>
        <v>22.67</v>
      </c>
      <c r="S3046" s="15">
        <f t="shared" si="437"/>
        <v>41811.536180555559</v>
      </c>
      <c r="T3046" s="15">
        <f t="shared" si="438"/>
        <v>41841.536180555559</v>
      </c>
      <c r="U3046">
        <f t="shared" si="433"/>
        <v>2014</v>
      </c>
      <c r="V3046">
        <f t="shared" si="439"/>
        <v>30</v>
      </c>
    </row>
    <row r="3047" spans="1:22" ht="48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 t="s">
        <v>8323</v>
      </c>
      <c r="P3047" t="s">
        <v>8326</v>
      </c>
      <c r="Q3047">
        <f t="shared" si="435"/>
        <v>0</v>
      </c>
      <c r="R3047">
        <f t="shared" si="436"/>
        <v>33.75</v>
      </c>
      <c r="S3047" s="15">
        <f t="shared" si="437"/>
        <v>41863.359282407408</v>
      </c>
      <c r="T3047" s="15">
        <f t="shared" si="438"/>
        <v>41893.359282407408</v>
      </c>
      <c r="U3047">
        <f t="shared" si="433"/>
        <v>2014</v>
      </c>
      <c r="V3047">
        <f t="shared" si="439"/>
        <v>30</v>
      </c>
    </row>
    <row r="3048" spans="1:22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 t="s">
        <v>8323</v>
      </c>
      <c r="P3048" t="s">
        <v>8326</v>
      </c>
      <c r="Q3048">
        <f t="shared" si="435"/>
        <v>1</v>
      </c>
      <c r="R3048">
        <f t="shared" si="436"/>
        <v>15</v>
      </c>
      <c r="S3048" s="15">
        <f t="shared" si="437"/>
        <v>41787.681527777779</v>
      </c>
      <c r="T3048" s="15">
        <f t="shared" si="438"/>
        <v>41817.681527777779</v>
      </c>
      <c r="U3048">
        <f t="shared" si="433"/>
        <v>2014</v>
      </c>
      <c r="V3048">
        <f t="shared" si="439"/>
        <v>30</v>
      </c>
    </row>
    <row r="3049" spans="1:22" ht="32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 t="s">
        <v>8323</v>
      </c>
      <c r="P3049" t="s">
        <v>8326</v>
      </c>
      <c r="Q3049">
        <f t="shared" si="435"/>
        <v>5</v>
      </c>
      <c r="R3049">
        <f t="shared" si="436"/>
        <v>27</v>
      </c>
      <c r="S3049" s="15">
        <f t="shared" si="437"/>
        <v>42136.092488425929</v>
      </c>
      <c r="T3049" s="15">
        <f t="shared" si="438"/>
        <v>42166.092488425929</v>
      </c>
      <c r="U3049">
        <f t="shared" si="433"/>
        <v>2015</v>
      </c>
      <c r="V3049">
        <f t="shared" si="439"/>
        <v>30</v>
      </c>
    </row>
    <row r="3050" spans="1:22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 t="s">
        <v>8323</v>
      </c>
      <c r="P3050" t="s">
        <v>8326</v>
      </c>
      <c r="Q3050">
        <f t="shared" si="435"/>
        <v>5</v>
      </c>
      <c r="R3050">
        <f t="shared" si="436"/>
        <v>45</v>
      </c>
      <c r="S3050" s="15">
        <f t="shared" si="437"/>
        <v>42657.38726851852</v>
      </c>
      <c r="T3050" s="15">
        <f t="shared" si="438"/>
        <v>42687.428935185191</v>
      </c>
      <c r="U3050">
        <f t="shared" si="433"/>
        <v>2016</v>
      </c>
      <c r="V3050">
        <f t="shared" si="439"/>
        <v>30</v>
      </c>
    </row>
    <row r="3051" spans="1:22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 t="s">
        <v>8321</v>
      </c>
      <c r="P3051" t="s">
        <v>8339</v>
      </c>
      <c r="Q3051">
        <f t="shared" si="435"/>
        <v>1</v>
      </c>
      <c r="R3051">
        <f t="shared" si="436"/>
        <v>16.63</v>
      </c>
      <c r="S3051" s="15">
        <f t="shared" si="437"/>
        <v>42400.711967592593</v>
      </c>
      <c r="T3051" s="15">
        <f t="shared" si="438"/>
        <v>42430.711967592593</v>
      </c>
      <c r="U3051">
        <f t="shared" si="433"/>
        <v>2016</v>
      </c>
    </row>
    <row r="3052" spans="1:22" ht="48" hidden="1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 t="s">
        <v>8308</v>
      </c>
      <c r="P3052" t="s">
        <v>8340</v>
      </c>
      <c r="Q3052">
        <f t="shared" si="435"/>
        <v>0</v>
      </c>
      <c r="R3052">
        <f t="shared" si="436"/>
        <v>44</v>
      </c>
      <c r="S3052" s="15">
        <f t="shared" si="437"/>
        <v>42033.001087962963</v>
      </c>
      <c r="T3052" s="15">
        <f t="shared" si="438"/>
        <v>42063.001087962963</v>
      </c>
      <c r="U3052">
        <f t="shared" si="433"/>
        <v>2015</v>
      </c>
    </row>
    <row r="3053" spans="1:22" ht="48" hidden="1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 t="s">
        <v>8327</v>
      </c>
      <c r="P3053" t="s">
        <v>8354</v>
      </c>
      <c r="Q3053">
        <f t="shared" si="435"/>
        <v>4</v>
      </c>
      <c r="R3053">
        <f t="shared" si="436"/>
        <v>44</v>
      </c>
      <c r="S3053" s="15">
        <f t="shared" si="437"/>
        <v>41509.905995370369</v>
      </c>
      <c r="T3053" s="15">
        <f t="shared" si="438"/>
        <v>41569.905995370369</v>
      </c>
      <c r="U3053">
        <f t="shared" si="433"/>
        <v>2013</v>
      </c>
    </row>
    <row r="3054" spans="1:22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 t="s">
        <v>8308</v>
      </c>
      <c r="P3054" t="s">
        <v>8342</v>
      </c>
      <c r="Q3054">
        <f t="shared" si="435"/>
        <v>3</v>
      </c>
      <c r="R3054">
        <f t="shared" si="436"/>
        <v>16.38</v>
      </c>
      <c r="S3054" s="15">
        <f t="shared" si="437"/>
        <v>42194.357731481476</v>
      </c>
      <c r="T3054" s="15">
        <f t="shared" si="438"/>
        <v>42239.357731481476</v>
      </c>
      <c r="U3054">
        <f t="shared" si="433"/>
        <v>2015</v>
      </c>
    </row>
    <row r="3055" spans="1:22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 t="s">
        <v>8327</v>
      </c>
      <c r="P3055" t="s">
        <v>8350</v>
      </c>
      <c r="Q3055">
        <f t="shared" si="435"/>
        <v>7</v>
      </c>
      <c r="R3055">
        <f t="shared" si="436"/>
        <v>18.71</v>
      </c>
      <c r="S3055" s="15">
        <f t="shared" si="437"/>
        <v>41680.359976851854</v>
      </c>
      <c r="T3055" s="15">
        <f t="shared" si="438"/>
        <v>41714.916666666664</v>
      </c>
      <c r="U3055">
        <f t="shared" si="433"/>
        <v>2014</v>
      </c>
    </row>
    <row r="3056" spans="1:22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 t="s">
        <v>8323</v>
      </c>
      <c r="P3056" t="s">
        <v>8326</v>
      </c>
      <c r="Q3056">
        <f t="shared" si="435"/>
        <v>15</v>
      </c>
      <c r="R3056">
        <f t="shared" si="436"/>
        <v>32.75</v>
      </c>
      <c r="S3056" s="15">
        <f t="shared" si="437"/>
        <v>41968.677465277782</v>
      </c>
      <c r="T3056" s="15">
        <f t="shared" si="438"/>
        <v>42028.5</v>
      </c>
      <c r="U3056">
        <f t="shared" si="433"/>
        <v>2014</v>
      </c>
      <c r="V3056">
        <f t="shared" ref="V3056:V3057" si="440">_xlfn.DAYS(T3056,S3056)</f>
        <v>60</v>
      </c>
    </row>
    <row r="3057" spans="1:22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 t="s">
        <v>8323</v>
      </c>
      <c r="P3057" t="s">
        <v>8326</v>
      </c>
      <c r="Q3057">
        <f t="shared" si="435"/>
        <v>9</v>
      </c>
      <c r="R3057">
        <f t="shared" si="436"/>
        <v>32.5</v>
      </c>
      <c r="S3057" s="15">
        <f t="shared" si="437"/>
        <v>42620.91097222222</v>
      </c>
      <c r="T3057" s="15">
        <f t="shared" si="438"/>
        <v>42650.91097222222</v>
      </c>
      <c r="U3057">
        <f t="shared" si="433"/>
        <v>2016</v>
      </c>
      <c r="V3057">
        <f t="shared" si="440"/>
        <v>30</v>
      </c>
    </row>
    <row r="3058" spans="1:22" ht="48" hidden="1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 t="s">
        <v>8321</v>
      </c>
      <c r="P3058" t="s">
        <v>8325</v>
      </c>
      <c r="Q3058">
        <f t="shared" si="435"/>
        <v>13</v>
      </c>
      <c r="R3058">
        <f t="shared" si="436"/>
        <v>65</v>
      </c>
      <c r="S3058" s="15">
        <f t="shared" si="437"/>
        <v>42031.769884259258</v>
      </c>
      <c r="T3058" s="15">
        <f t="shared" si="438"/>
        <v>42090.110416666663</v>
      </c>
      <c r="U3058">
        <f t="shared" si="433"/>
        <v>2015</v>
      </c>
    </row>
    <row r="3059" spans="1:22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 t="s">
        <v>8316</v>
      </c>
      <c r="P3059" t="s">
        <v>8334</v>
      </c>
      <c r="Q3059">
        <f t="shared" si="435"/>
        <v>26</v>
      </c>
      <c r="R3059">
        <f t="shared" si="436"/>
        <v>13</v>
      </c>
      <c r="S3059" s="15">
        <f t="shared" si="437"/>
        <v>41599.855682870373</v>
      </c>
      <c r="T3059" s="15">
        <f t="shared" si="438"/>
        <v>41629.855682870373</v>
      </c>
      <c r="U3059">
        <f t="shared" si="433"/>
        <v>2013</v>
      </c>
    </row>
    <row r="3060" spans="1:22" ht="32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 t="s">
        <v>8323</v>
      </c>
      <c r="P3060" t="s">
        <v>8326</v>
      </c>
      <c r="Q3060">
        <f t="shared" si="435"/>
        <v>33</v>
      </c>
      <c r="R3060">
        <f t="shared" si="436"/>
        <v>26</v>
      </c>
      <c r="S3060" s="15">
        <f t="shared" si="437"/>
        <v>42047.07640046296</v>
      </c>
      <c r="T3060" s="15">
        <f t="shared" si="438"/>
        <v>42077.034733796296</v>
      </c>
      <c r="U3060">
        <f t="shared" si="433"/>
        <v>2015</v>
      </c>
      <c r="V3060">
        <f>_xlfn.DAYS(T3060,S3060)</f>
        <v>30</v>
      </c>
    </row>
    <row r="3061" spans="1:22" ht="48" hidden="1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 t="s">
        <v>8323</v>
      </c>
      <c r="P3061" t="s">
        <v>8335</v>
      </c>
      <c r="Q3061">
        <f t="shared" si="435"/>
        <v>65</v>
      </c>
      <c r="R3061">
        <f t="shared" si="436"/>
        <v>14.44</v>
      </c>
      <c r="S3061" s="15">
        <f t="shared" si="437"/>
        <v>42144.415532407409</v>
      </c>
      <c r="T3061" s="15">
        <f t="shared" si="438"/>
        <v>42165.415532407409</v>
      </c>
      <c r="U3061">
        <f>YEAR(S3061)</f>
        <v>2015</v>
      </c>
    </row>
    <row r="3062" spans="1:22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 t="s">
        <v>8323</v>
      </c>
      <c r="P3062" t="s">
        <v>8335</v>
      </c>
      <c r="Q3062">
        <f t="shared" si="435"/>
        <v>129</v>
      </c>
      <c r="R3062">
        <f t="shared" si="436"/>
        <v>43</v>
      </c>
      <c r="S3062" s="15">
        <f t="shared" si="437"/>
        <v>41877.886620370373</v>
      </c>
      <c r="T3062" s="15">
        <f t="shared" si="438"/>
        <v>41907.886620370373</v>
      </c>
      <c r="U3062">
        <f t="shared" ref="U3062:U3087" si="441">YEAR(S3062)</f>
        <v>2014</v>
      </c>
    </row>
    <row r="3063" spans="1:22" ht="48" hidden="1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 t="s">
        <v>8323</v>
      </c>
      <c r="P3063" t="s">
        <v>8324</v>
      </c>
      <c r="Q3063">
        <f t="shared" si="435"/>
        <v>0</v>
      </c>
      <c r="R3063">
        <f t="shared" si="436"/>
        <v>12.8</v>
      </c>
      <c r="S3063" s="15">
        <f t="shared" si="437"/>
        <v>42435.942083333335</v>
      </c>
      <c r="T3063" s="15">
        <f t="shared" si="438"/>
        <v>42495.900416666671</v>
      </c>
      <c r="U3063">
        <f t="shared" si="441"/>
        <v>2016</v>
      </c>
    </row>
    <row r="3064" spans="1:22" ht="32" hidden="1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 t="s">
        <v>8316</v>
      </c>
      <c r="P3064" t="s">
        <v>8334</v>
      </c>
      <c r="Q3064">
        <f t="shared" si="435"/>
        <v>13</v>
      </c>
      <c r="R3064">
        <f t="shared" si="436"/>
        <v>10.67</v>
      </c>
      <c r="S3064" s="15">
        <f t="shared" si="437"/>
        <v>41557.013182870374</v>
      </c>
      <c r="T3064" s="15">
        <f t="shared" si="438"/>
        <v>41587.054849537039</v>
      </c>
      <c r="U3064">
        <f t="shared" si="441"/>
        <v>2013</v>
      </c>
    </row>
    <row r="3065" spans="1:22" ht="32" hidden="1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 t="s">
        <v>8323</v>
      </c>
      <c r="P3065" t="s">
        <v>8324</v>
      </c>
      <c r="Q3065">
        <f t="shared" si="435"/>
        <v>0</v>
      </c>
      <c r="R3065">
        <f t="shared" si="436"/>
        <v>42</v>
      </c>
      <c r="S3065" s="15">
        <f t="shared" si="437"/>
        <v>41981.57230324074</v>
      </c>
      <c r="T3065" s="15">
        <f t="shared" si="438"/>
        <v>42012.570138888885</v>
      </c>
      <c r="U3065">
        <f t="shared" si="441"/>
        <v>2014</v>
      </c>
    </row>
    <row r="3066" spans="1:22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 t="s">
        <v>8308</v>
      </c>
      <c r="P3066" t="s">
        <v>8310</v>
      </c>
      <c r="Q3066">
        <f t="shared" si="435"/>
        <v>1</v>
      </c>
      <c r="R3066">
        <f t="shared" si="436"/>
        <v>25.2</v>
      </c>
      <c r="S3066" s="15">
        <f t="shared" si="437"/>
        <v>41999.164340277777</v>
      </c>
      <c r="T3066" s="15">
        <f t="shared" si="438"/>
        <v>42029.164340277777</v>
      </c>
      <c r="U3066">
        <f t="shared" si="441"/>
        <v>2014</v>
      </c>
    </row>
    <row r="3067" spans="1:22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 t="s">
        <v>8323</v>
      </c>
      <c r="P3067" t="s">
        <v>8326</v>
      </c>
      <c r="Q3067">
        <f t="shared" si="435"/>
        <v>6</v>
      </c>
      <c r="R3067">
        <f t="shared" si="436"/>
        <v>42</v>
      </c>
      <c r="S3067" s="15">
        <f t="shared" si="437"/>
        <v>42053.722060185188</v>
      </c>
      <c r="T3067" s="15">
        <f t="shared" si="438"/>
        <v>42113.680393518516</v>
      </c>
      <c r="U3067">
        <f t="shared" si="441"/>
        <v>2015</v>
      </c>
      <c r="V3067">
        <f>_xlfn.DAYS(T3067,S3067)</f>
        <v>60</v>
      </c>
    </row>
    <row r="3068" spans="1:22" ht="48" hidden="1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 t="s">
        <v>8316</v>
      </c>
      <c r="P3068" t="s">
        <v>8344</v>
      </c>
      <c r="Q3068">
        <f t="shared" si="435"/>
        <v>0</v>
      </c>
      <c r="R3068">
        <f t="shared" si="436"/>
        <v>31.25</v>
      </c>
      <c r="S3068" s="15">
        <f t="shared" si="437"/>
        <v>42736.9066087963</v>
      </c>
      <c r="T3068" s="15">
        <f t="shared" si="438"/>
        <v>42756.9066087963</v>
      </c>
      <c r="U3068">
        <f t="shared" si="441"/>
        <v>2017</v>
      </c>
    </row>
    <row r="3069" spans="1:22" ht="48" hidden="1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 t="s">
        <v>8316</v>
      </c>
      <c r="P3069" t="s">
        <v>8344</v>
      </c>
      <c r="Q3069">
        <f t="shared" si="435"/>
        <v>1</v>
      </c>
      <c r="R3069">
        <f t="shared" si="436"/>
        <v>62.5</v>
      </c>
      <c r="S3069" s="15">
        <f t="shared" si="437"/>
        <v>42742.246493055558</v>
      </c>
      <c r="T3069" s="15">
        <f t="shared" si="438"/>
        <v>42795.166666666672</v>
      </c>
      <c r="U3069">
        <f t="shared" si="441"/>
        <v>2017</v>
      </c>
    </row>
    <row r="3070" spans="1:22" ht="48" hidden="1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 t="s">
        <v>8323</v>
      </c>
      <c r="P3070" t="s">
        <v>8324</v>
      </c>
      <c r="Q3070">
        <f t="shared" si="435"/>
        <v>1</v>
      </c>
      <c r="R3070">
        <f t="shared" si="436"/>
        <v>62.5</v>
      </c>
      <c r="S3070" s="15">
        <f t="shared" si="437"/>
        <v>42665.150347222225</v>
      </c>
      <c r="T3070" s="15">
        <f t="shared" si="438"/>
        <v>42725.192013888889</v>
      </c>
      <c r="U3070">
        <f t="shared" si="441"/>
        <v>2016</v>
      </c>
    </row>
    <row r="3071" spans="1:22" ht="48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 t="s">
        <v>8323</v>
      </c>
      <c r="P3071" t="s">
        <v>8326</v>
      </c>
      <c r="Q3071">
        <f t="shared" si="435"/>
        <v>1</v>
      </c>
      <c r="R3071">
        <f t="shared" si="436"/>
        <v>62.5</v>
      </c>
      <c r="S3071" s="15">
        <f t="shared" si="437"/>
        <v>41878.911550925928</v>
      </c>
      <c r="T3071" s="15">
        <f t="shared" si="438"/>
        <v>41938.911550925928</v>
      </c>
      <c r="U3071">
        <f t="shared" si="441"/>
        <v>2014</v>
      </c>
      <c r="V3071">
        <f t="shared" ref="V3071:V3072" si="442">_xlfn.DAYS(T3071,S3071)</f>
        <v>60</v>
      </c>
    </row>
    <row r="3072" spans="1:22" ht="48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 t="s">
        <v>8323</v>
      </c>
      <c r="P3072" t="s">
        <v>8326</v>
      </c>
      <c r="Q3072">
        <f t="shared" si="435"/>
        <v>1</v>
      </c>
      <c r="R3072">
        <f t="shared" si="436"/>
        <v>62.5</v>
      </c>
      <c r="S3072" s="15">
        <f t="shared" si="437"/>
        <v>41843.775011574071</v>
      </c>
      <c r="T3072" s="15">
        <f t="shared" si="438"/>
        <v>41863.775011574071</v>
      </c>
      <c r="U3072">
        <f t="shared" si="441"/>
        <v>2014</v>
      </c>
      <c r="V3072">
        <f t="shared" si="442"/>
        <v>20</v>
      </c>
    </row>
    <row r="3073" spans="1:22" ht="48" hidden="1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 t="s">
        <v>8327</v>
      </c>
      <c r="P3073" t="s">
        <v>8328</v>
      </c>
      <c r="Q3073">
        <f t="shared" si="435"/>
        <v>4</v>
      </c>
      <c r="R3073">
        <f t="shared" si="436"/>
        <v>31.25</v>
      </c>
      <c r="S3073" s="15">
        <f t="shared" si="437"/>
        <v>41569.698831018519</v>
      </c>
      <c r="T3073" s="15">
        <f t="shared" si="438"/>
        <v>41599.740497685183</v>
      </c>
      <c r="U3073">
        <f t="shared" si="441"/>
        <v>2013</v>
      </c>
    </row>
    <row r="3074" spans="1:22" ht="48" hidden="1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 t="s">
        <v>8321</v>
      </c>
      <c r="P3074" t="s">
        <v>8339</v>
      </c>
      <c r="Q3074">
        <f t="shared" si="435"/>
        <v>5</v>
      </c>
      <c r="R3074">
        <f t="shared" si="436"/>
        <v>62.5</v>
      </c>
      <c r="S3074" s="15">
        <f t="shared" si="437"/>
        <v>41576.834513888891</v>
      </c>
      <c r="T3074" s="15">
        <f t="shared" si="438"/>
        <v>41609.876180555555</v>
      </c>
      <c r="U3074">
        <f t="shared" si="441"/>
        <v>2013</v>
      </c>
    </row>
    <row r="3075" spans="1:22" ht="48" hidden="1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 t="s">
        <v>8311</v>
      </c>
      <c r="P3075" t="s">
        <v>8349</v>
      </c>
      <c r="Q3075">
        <f t="shared" ref="Q3075:Q3138" si="443">ROUND(E3075/D3075*100,0)</f>
        <v>5</v>
      </c>
      <c r="R3075">
        <f t="shared" ref="R3075:R3138" si="444">IFERROR(ROUND(E3075/L3075,2),0)</f>
        <v>41.67</v>
      </c>
      <c r="S3075" s="15">
        <f t="shared" ref="S3075:S3138" si="445">(((J3075/60)/60)/24)+DATE(1970,1,1)</f>
        <v>42404.033090277779</v>
      </c>
      <c r="T3075" s="15">
        <f t="shared" ref="T3075:T3138" si="446">(((I3075/60)/60)/24)+DATE(1970,1,1)</f>
        <v>42428.999305555553</v>
      </c>
      <c r="U3075">
        <f t="shared" si="441"/>
        <v>2016</v>
      </c>
    </row>
    <row r="3076" spans="1:22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 t="s">
        <v>8308</v>
      </c>
      <c r="P3076" t="s">
        <v>8315</v>
      </c>
      <c r="Q3076">
        <f t="shared" si="443"/>
        <v>0</v>
      </c>
      <c r="R3076">
        <f t="shared" si="444"/>
        <v>41.33</v>
      </c>
      <c r="S3076" s="15">
        <f t="shared" si="445"/>
        <v>42341.99700231482</v>
      </c>
      <c r="T3076" s="15">
        <f t="shared" si="446"/>
        <v>42401.99700231482</v>
      </c>
      <c r="U3076">
        <f t="shared" si="441"/>
        <v>2015</v>
      </c>
    </row>
    <row r="3077" spans="1:22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 t="s">
        <v>8323</v>
      </c>
      <c r="P3077" t="s">
        <v>8326</v>
      </c>
      <c r="Q3077">
        <f t="shared" si="443"/>
        <v>124</v>
      </c>
      <c r="R3077">
        <f t="shared" si="444"/>
        <v>8.86</v>
      </c>
      <c r="S3077" s="15">
        <f t="shared" si="445"/>
        <v>42067.011643518519</v>
      </c>
      <c r="T3077" s="15">
        <f t="shared" si="446"/>
        <v>42094.957638888889</v>
      </c>
      <c r="U3077">
        <f t="shared" si="441"/>
        <v>2015</v>
      </c>
      <c r="V3077">
        <f>_xlfn.DAYS(T3077,S3077)</f>
        <v>27</v>
      </c>
    </row>
    <row r="3078" spans="1:22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 t="s">
        <v>8308</v>
      </c>
      <c r="P3078" t="s">
        <v>8342</v>
      </c>
      <c r="Q3078">
        <f t="shared" si="443"/>
        <v>0</v>
      </c>
      <c r="R3078">
        <f t="shared" si="444"/>
        <v>20.5</v>
      </c>
      <c r="S3078" s="15">
        <f t="shared" si="445"/>
        <v>41927.71980324074</v>
      </c>
      <c r="T3078" s="15">
        <f t="shared" si="446"/>
        <v>41957.761469907404</v>
      </c>
      <c r="U3078">
        <f t="shared" si="441"/>
        <v>2014</v>
      </c>
    </row>
    <row r="3079" spans="1:22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 t="s">
        <v>8327</v>
      </c>
      <c r="P3079" t="s">
        <v>8350</v>
      </c>
      <c r="Q3079">
        <f t="shared" si="443"/>
        <v>22</v>
      </c>
      <c r="R3079">
        <f t="shared" si="444"/>
        <v>24.6</v>
      </c>
      <c r="S3079" s="15">
        <f t="shared" si="445"/>
        <v>42737.545358796298</v>
      </c>
      <c r="T3079" s="15">
        <f t="shared" si="446"/>
        <v>42797.545358796298</v>
      </c>
      <c r="U3079">
        <f t="shared" si="441"/>
        <v>2017</v>
      </c>
    </row>
    <row r="3080" spans="1:22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 t="s">
        <v>8323</v>
      </c>
      <c r="P3080" t="s">
        <v>8326</v>
      </c>
      <c r="Q3080">
        <f t="shared" si="443"/>
        <v>0</v>
      </c>
      <c r="R3080">
        <f t="shared" si="444"/>
        <v>40</v>
      </c>
      <c r="S3080" s="15">
        <f t="shared" si="445"/>
        <v>41843.664618055554</v>
      </c>
      <c r="T3080" s="15">
        <f t="shared" si="446"/>
        <v>41855.666666666664</v>
      </c>
      <c r="U3080">
        <f t="shared" si="441"/>
        <v>2014</v>
      </c>
      <c r="V3080">
        <f>_xlfn.DAYS(T3080,S3080)</f>
        <v>12</v>
      </c>
    </row>
    <row r="3081" spans="1:22" ht="48" hidden="1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 t="s">
        <v>8319</v>
      </c>
      <c r="P3081" t="s">
        <v>8345</v>
      </c>
      <c r="Q3081">
        <f t="shared" si="443"/>
        <v>0</v>
      </c>
      <c r="R3081">
        <f t="shared" si="444"/>
        <v>60</v>
      </c>
      <c r="S3081" s="15">
        <f t="shared" si="445"/>
        <v>42087.878912037035</v>
      </c>
      <c r="T3081" s="15">
        <f t="shared" si="446"/>
        <v>42117.878912037035</v>
      </c>
      <c r="U3081">
        <f t="shared" si="441"/>
        <v>2015</v>
      </c>
    </row>
    <row r="3082" spans="1:22" ht="48" hidden="1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 t="s">
        <v>8327</v>
      </c>
      <c r="P3082" t="s">
        <v>8350</v>
      </c>
      <c r="Q3082">
        <f t="shared" si="443"/>
        <v>6</v>
      </c>
      <c r="R3082">
        <f t="shared" si="444"/>
        <v>60</v>
      </c>
      <c r="S3082" s="15">
        <f t="shared" si="445"/>
        <v>41711.169085648151</v>
      </c>
      <c r="T3082" s="15">
        <f t="shared" si="446"/>
        <v>41771.169085648151</v>
      </c>
      <c r="U3082">
        <f t="shared" si="441"/>
        <v>2014</v>
      </c>
    </row>
    <row r="3083" spans="1:22" ht="32" hidden="1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 t="s">
        <v>8308</v>
      </c>
      <c r="P3083" t="s">
        <v>8342</v>
      </c>
      <c r="Q3083">
        <f t="shared" si="443"/>
        <v>29</v>
      </c>
      <c r="R3083">
        <f t="shared" si="444"/>
        <v>60</v>
      </c>
      <c r="S3083" s="15">
        <f t="shared" si="445"/>
        <v>41954.688310185185</v>
      </c>
      <c r="T3083" s="15">
        <f t="shared" si="446"/>
        <v>41984.688310185185</v>
      </c>
      <c r="U3083">
        <f t="shared" si="441"/>
        <v>2014</v>
      </c>
    </row>
    <row r="3084" spans="1:22" ht="48" hidden="1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 t="s">
        <v>8319</v>
      </c>
      <c r="P3084" t="s">
        <v>8320</v>
      </c>
      <c r="Q3084">
        <f t="shared" si="443"/>
        <v>48</v>
      </c>
      <c r="R3084">
        <f t="shared" si="444"/>
        <v>30</v>
      </c>
      <c r="S3084" s="15">
        <f t="shared" si="445"/>
        <v>42807.755173611105</v>
      </c>
      <c r="T3084" s="15">
        <f t="shared" si="446"/>
        <v>42814.755173611105</v>
      </c>
      <c r="U3084">
        <f t="shared" si="441"/>
        <v>2017</v>
      </c>
    </row>
    <row r="3085" spans="1:22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 t="s">
        <v>8323</v>
      </c>
      <c r="P3085" t="s">
        <v>8326</v>
      </c>
      <c r="Q3085">
        <f t="shared" si="443"/>
        <v>171</v>
      </c>
      <c r="R3085">
        <f t="shared" si="444"/>
        <v>8.57</v>
      </c>
      <c r="S3085" s="15">
        <f t="shared" si="445"/>
        <v>42425.730671296296</v>
      </c>
      <c r="T3085" s="15">
        <f t="shared" si="446"/>
        <v>42442.5</v>
      </c>
      <c r="U3085">
        <f t="shared" si="441"/>
        <v>2016</v>
      </c>
      <c r="V3085">
        <f>_xlfn.DAYS(T3085,S3085)</f>
        <v>17</v>
      </c>
    </row>
    <row r="3086" spans="1:22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 t="s">
        <v>8316</v>
      </c>
      <c r="P3086" t="s">
        <v>8334</v>
      </c>
      <c r="Q3086">
        <f t="shared" si="443"/>
        <v>0</v>
      </c>
      <c r="R3086">
        <f t="shared" si="444"/>
        <v>19.670000000000002</v>
      </c>
      <c r="S3086" s="15">
        <f t="shared" si="445"/>
        <v>42520.847384259265</v>
      </c>
      <c r="T3086" s="15">
        <f t="shared" si="446"/>
        <v>42550.847384259265</v>
      </c>
      <c r="U3086">
        <f t="shared" si="441"/>
        <v>2016</v>
      </c>
    </row>
    <row r="3087" spans="1:22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 t="s">
        <v>8323</v>
      </c>
      <c r="P3087" t="s">
        <v>8326</v>
      </c>
      <c r="Q3087">
        <f t="shared" si="443"/>
        <v>1</v>
      </c>
      <c r="R3087">
        <f t="shared" si="444"/>
        <v>13.11</v>
      </c>
      <c r="S3087" s="15">
        <f t="shared" si="445"/>
        <v>41977.004976851851</v>
      </c>
      <c r="T3087" s="15">
        <f t="shared" si="446"/>
        <v>42008.976388888885</v>
      </c>
      <c r="U3087">
        <f t="shared" si="441"/>
        <v>2014</v>
      </c>
      <c r="V3087">
        <f>_xlfn.DAYS(T3087,S3087)</f>
        <v>31</v>
      </c>
    </row>
    <row r="3088" spans="1:22" ht="48" hidden="1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 t="s">
        <v>8323</v>
      </c>
      <c r="P3088" t="s">
        <v>8335</v>
      </c>
      <c r="Q3088">
        <f t="shared" si="443"/>
        <v>3</v>
      </c>
      <c r="R3088">
        <f t="shared" si="444"/>
        <v>29</v>
      </c>
      <c r="S3088" s="15">
        <f t="shared" si="445"/>
        <v>42138.798819444448</v>
      </c>
      <c r="T3088" s="15">
        <f t="shared" si="446"/>
        <v>42170.798819444448</v>
      </c>
      <c r="U3088">
        <f>YEAR(S3088)</f>
        <v>2015</v>
      </c>
    </row>
    <row r="3089" spans="1:22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 t="s">
        <v>8327</v>
      </c>
      <c r="P3089" t="s">
        <v>8354</v>
      </c>
      <c r="Q3089">
        <f t="shared" si="443"/>
        <v>12</v>
      </c>
      <c r="R3089">
        <f t="shared" si="444"/>
        <v>19.329999999999998</v>
      </c>
      <c r="S3089" s="15">
        <f t="shared" si="445"/>
        <v>40939.948773148149</v>
      </c>
      <c r="T3089" s="15">
        <f t="shared" si="446"/>
        <v>40960.948773148149</v>
      </c>
      <c r="U3089">
        <f t="shared" ref="U3089:U3121" si="447">YEAR(S3089)</f>
        <v>2012</v>
      </c>
    </row>
    <row r="3090" spans="1:22" ht="16" hidden="1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 t="s">
        <v>8323</v>
      </c>
      <c r="P3090" t="s">
        <v>8324</v>
      </c>
      <c r="Q3090">
        <f t="shared" si="443"/>
        <v>58</v>
      </c>
      <c r="R3090">
        <f t="shared" si="444"/>
        <v>58</v>
      </c>
      <c r="S3090" s="15">
        <f t="shared" si="445"/>
        <v>42678.932083333333</v>
      </c>
      <c r="T3090" s="15">
        <f t="shared" si="446"/>
        <v>42683.973750000005</v>
      </c>
      <c r="U3090">
        <f t="shared" si="447"/>
        <v>2016</v>
      </c>
    </row>
    <row r="3091" spans="1:22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 t="s">
        <v>8321</v>
      </c>
      <c r="P3091" t="s">
        <v>8337</v>
      </c>
      <c r="Q3091">
        <f t="shared" si="443"/>
        <v>1</v>
      </c>
      <c r="R3091">
        <f t="shared" si="444"/>
        <v>38.33</v>
      </c>
      <c r="S3091" s="15">
        <f t="shared" si="445"/>
        <v>42693.016180555554</v>
      </c>
      <c r="T3091" s="15">
        <f t="shared" si="446"/>
        <v>42753.016180555554</v>
      </c>
      <c r="U3091">
        <f t="shared" si="447"/>
        <v>2016</v>
      </c>
    </row>
    <row r="3092" spans="1:22" ht="48" hidden="1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 t="s">
        <v>8316</v>
      </c>
      <c r="P3092" t="s">
        <v>8334</v>
      </c>
      <c r="Q3092">
        <f t="shared" si="443"/>
        <v>2</v>
      </c>
      <c r="R3092">
        <f t="shared" si="444"/>
        <v>23</v>
      </c>
      <c r="S3092" s="15">
        <f t="shared" si="445"/>
        <v>42430.747511574074</v>
      </c>
      <c r="T3092" s="15">
        <f t="shared" si="446"/>
        <v>42460.70584490741</v>
      </c>
      <c r="U3092">
        <f t="shared" si="447"/>
        <v>2016</v>
      </c>
    </row>
    <row r="3093" spans="1:22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 t="s">
        <v>8316</v>
      </c>
      <c r="P3093" t="s">
        <v>8334</v>
      </c>
      <c r="Q3093">
        <f t="shared" si="443"/>
        <v>10</v>
      </c>
      <c r="R3093">
        <f t="shared" si="444"/>
        <v>23</v>
      </c>
      <c r="S3093" s="15">
        <f t="shared" si="445"/>
        <v>40464.028182870366</v>
      </c>
      <c r="T3093" s="15">
        <f t="shared" si="446"/>
        <v>40512.208333333336</v>
      </c>
      <c r="U3093">
        <f t="shared" si="447"/>
        <v>2010</v>
      </c>
    </row>
    <row r="3094" spans="1:22" ht="48" hidden="1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 t="s">
        <v>8308</v>
      </c>
      <c r="P3094" t="s">
        <v>8342</v>
      </c>
      <c r="Q3094">
        <f t="shared" si="443"/>
        <v>23</v>
      </c>
      <c r="R3094">
        <f t="shared" si="444"/>
        <v>16.43</v>
      </c>
      <c r="S3094" s="15">
        <f t="shared" si="445"/>
        <v>42070.677604166667</v>
      </c>
      <c r="T3094" s="15">
        <f t="shared" si="446"/>
        <v>42100.635937500003</v>
      </c>
      <c r="U3094">
        <f t="shared" si="447"/>
        <v>2015</v>
      </c>
    </row>
    <row r="3095" spans="1:22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 t="s">
        <v>8321</v>
      </c>
      <c r="P3095" t="s">
        <v>8339</v>
      </c>
      <c r="Q3095">
        <f t="shared" si="443"/>
        <v>2</v>
      </c>
      <c r="R3095">
        <f t="shared" si="444"/>
        <v>12.67</v>
      </c>
      <c r="S3095" s="15">
        <f t="shared" si="445"/>
        <v>41991.526655092588</v>
      </c>
      <c r="T3095" s="15">
        <f t="shared" si="446"/>
        <v>42021.526655092588</v>
      </c>
      <c r="U3095">
        <f t="shared" si="447"/>
        <v>2014</v>
      </c>
    </row>
    <row r="3096" spans="1:22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 t="s">
        <v>8327</v>
      </c>
      <c r="P3096" t="s">
        <v>8328</v>
      </c>
      <c r="Q3096">
        <f t="shared" si="443"/>
        <v>3</v>
      </c>
      <c r="R3096">
        <f t="shared" si="444"/>
        <v>14.13</v>
      </c>
      <c r="S3096" s="15">
        <f t="shared" si="445"/>
        <v>41179.32104166667</v>
      </c>
      <c r="T3096" s="15">
        <f t="shared" si="446"/>
        <v>41212.32104166667</v>
      </c>
      <c r="U3096">
        <f t="shared" si="447"/>
        <v>2012</v>
      </c>
    </row>
    <row r="3097" spans="1:22" ht="48" hidden="1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 t="s">
        <v>8323</v>
      </c>
      <c r="P3097" t="s">
        <v>8335</v>
      </c>
      <c r="Q3097">
        <f t="shared" si="443"/>
        <v>0</v>
      </c>
      <c r="R3097">
        <f t="shared" si="444"/>
        <v>36.67</v>
      </c>
      <c r="S3097" s="15">
        <f t="shared" si="445"/>
        <v>42013.424502314811</v>
      </c>
      <c r="T3097" s="15">
        <f t="shared" si="446"/>
        <v>42051.424502314811</v>
      </c>
      <c r="U3097">
        <f t="shared" si="447"/>
        <v>2015</v>
      </c>
    </row>
    <row r="3098" spans="1:22" ht="32" hidden="1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 t="s">
        <v>8311</v>
      </c>
      <c r="P3098" t="s">
        <v>8356</v>
      </c>
      <c r="Q3098">
        <f t="shared" si="443"/>
        <v>1</v>
      </c>
      <c r="R3098">
        <f t="shared" si="444"/>
        <v>55</v>
      </c>
      <c r="S3098" s="15">
        <f t="shared" si="445"/>
        <v>42068.799039351856</v>
      </c>
      <c r="T3098" s="15">
        <f t="shared" si="446"/>
        <v>42098.757372685184</v>
      </c>
      <c r="U3098">
        <f t="shared" si="447"/>
        <v>2015</v>
      </c>
    </row>
    <row r="3099" spans="1:22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8323</v>
      </c>
      <c r="P3099" t="s">
        <v>8326</v>
      </c>
      <c r="Q3099">
        <f t="shared" si="443"/>
        <v>2</v>
      </c>
      <c r="R3099">
        <f t="shared" si="444"/>
        <v>18.329999999999998</v>
      </c>
      <c r="S3099" s="15">
        <f t="shared" si="445"/>
        <v>42069.903437500005</v>
      </c>
      <c r="T3099" s="15">
        <f t="shared" si="446"/>
        <v>42092.833333333328</v>
      </c>
      <c r="U3099">
        <f t="shared" si="447"/>
        <v>2015</v>
      </c>
      <c r="V3099">
        <f t="shared" ref="V3099:V3100" si="448">_xlfn.DAYS(T3099,S3099)</f>
        <v>23</v>
      </c>
    </row>
    <row r="3100" spans="1:22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 t="s">
        <v>8323</v>
      </c>
      <c r="P3100" t="s">
        <v>8326</v>
      </c>
      <c r="Q3100">
        <f t="shared" si="443"/>
        <v>2</v>
      </c>
      <c r="R3100">
        <f t="shared" si="444"/>
        <v>27.5</v>
      </c>
      <c r="S3100" s="15">
        <f t="shared" si="445"/>
        <v>41991.022488425922</v>
      </c>
      <c r="T3100" s="15">
        <f t="shared" si="446"/>
        <v>42015.041666666672</v>
      </c>
      <c r="U3100">
        <f t="shared" si="447"/>
        <v>2014</v>
      </c>
      <c r="V3100">
        <f t="shared" si="448"/>
        <v>24</v>
      </c>
    </row>
    <row r="3101" spans="1:22" ht="48" hidden="1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 t="s">
        <v>8321</v>
      </c>
      <c r="P3101" t="s">
        <v>8325</v>
      </c>
      <c r="Q3101">
        <f t="shared" si="443"/>
        <v>3</v>
      </c>
      <c r="R3101">
        <f t="shared" si="444"/>
        <v>15.71</v>
      </c>
      <c r="S3101" s="15">
        <f t="shared" si="445"/>
        <v>42032.82576388889</v>
      </c>
      <c r="T3101" s="15">
        <f t="shared" si="446"/>
        <v>42062.82576388889</v>
      </c>
      <c r="U3101">
        <f t="shared" si="447"/>
        <v>2015</v>
      </c>
    </row>
    <row r="3102" spans="1:22" ht="48" hidden="1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 t="s">
        <v>8327</v>
      </c>
      <c r="P3102" t="s">
        <v>8330</v>
      </c>
      <c r="Q3102">
        <f t="shared" si="443"/>
        <v>11</v>
      </c>
      <c r="R3102">
        <f t="shared" si="444"/>
        <v>55</v>
      </c>
      <c r="S3102" s="15">
        <f t="shared" si="445"/>
        <v>42559.814178240747</v>
      </c>
      <c r="T3102" s="15">
        <f t="shared" si="446"/>
        <v>42589.814178240747</v>
      </c>
      <c r="U3102">
        <f t="shared" si="447"/>
        <v>2016</v>
      </c>
    </row>
    <row r="3103" spans="1:22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 t="s">
        <v>8323</v>
      </c>
      <c r="P3103" t="s">
        <v>8326</v>
      </c>
      <c r="Q3103">
        <f t="shared" si="443"/>
        <v>22</v>
      </c>
      <c r="R3103">
        <f t="shared" si="444"/>
        <v>55</v>
      </c>
      <c r="S3103" s="15">
        <f t="shared" si="445"/>
        <v>41928.690138888887</v>
      </c>
      <c r="T3103" s="15">
        <f t="shared" si="446"/>
        <v>41958.833333333328</v>
      </c>
      <c r="U3103">
        <f t="shared" si="447"/>
        <v>2014</v>
      </c>
      <c r="V3103">
        <f>_xlfn.DAYS(T3103,S3103)</f>
        <v>30</v>
      </c>
    </row>
    <row r="3104" spans="1:22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 t="s">
        <v>8316</v>
      </c>
      <c r="P3104" t="s">
        <v>8334</v>
      </c>
      <c r="Q3104">
        <f t="shared" si="443"/>
        <v>2</v>
      </c>
      <c r="R3104">
        <f t="shared" si="444"/>
        <v>36.33</v>
      </c>
      <c r="S3104" s="15">
        <f t="shared" si="445"/>
        <v>41704.16642361111</v>
      </c>
      <c r="T3104" s="15">
        <f t="shared" si="446"/>
        <v>41734.124756944446</v>
      </c>
      <c r="U3104">
        <f t="shared" si="447"/>
        <v>2014</v>
      </c>
    </row>
    <row r="3105" spans="1:22" ht="32" hidden="1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 t="s">
        <v>8308</v>
      </c>
      <c r="P3105" t="s">
        <v>8342</v>
      </c>
      <c r="Q3105">
        <f t="shared" si="443"/>
        <v>1</v>
      </c>
      <c r="R3105">
        <f t="shared" si="444"/>
        <v>15.43</v>
      </c>
      <c r="S3105" s="15">
        <f t="shared" si="445"/>
        <v>42094.101145833338</v>
      </c>
      <c r="T3105" s="15">
        <f t="shared" si="446"/>
        <v>42124.101145833338</v>
      </c>
      <c r="U3105">
        <f t="shared" si="447"/>
        <v>2015</v>
      </c>
    </row>
    <row r="3106" spans="1:22" ht="48" hidden="1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 t="s">
        <v>8319</v>
      </c>
      <c r="P3106" t="s">
        <v>8320</v>
      </c>
      <c r="Q3106">
        <f t="shared" si="443"/>
        <v>1</v>
      </c>
      <c r="R3106">
        <f t="shared" si="444"/>
        <v>108</v>
      </c>
      <c r="S3106" s="15">
        <f t="shared" si="445"/>
        <v>42804.034120370372</v>
      </c>
      <c r="T3106" s="15">
        <f t="shared" si="446"/>
        <v>42855.708333333328</v>
      </c>
      <c r="U3106">
        <f t="shared" si="447"/>
        <v>2017</v>
      </c>
    </row>
    <row r="3107" spans="1:22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 t="s">
        <v>8313</v>
      </c>
      <c r="P3107" t="s">
        <v>8314</v>
      </c>
      <c r="Q3107">
        <f t="shared" si="443"/>
        <v>4</v>
      </c>
      <c r="R3107">
        <f t="shared" si="444"/>
        <v>26.75</v>
      </c>
      <c r="S3107" s="15">
        <f t="shared" si="445"/>
        <v>41973.740335648152</v>
      </c>
      <c r="T3107" s="15">
        <f t="shared" si="446"/>
        <v>42033.740335648152</v>
      </c>
      <c r="U3107">
        <f t="shared" si="447"/>
        <v>2014</v>
      </c>
    </row>
    <row r="3108" spans="1:22" ht="48" hidden="1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 t="s">
        <v>8308</v>
      </c>
      <c r="P3108" t="s">
        <v>8310</v>
      </c>
      <c r="Q3108">
        <f t="shared" si="443"/>
        <v>0</v>
      </c>
      <c r="R3108">
        <f t="shared" si="444"/>
        <v>26.5</v>
      </c>
      <c r="S3108" s="15">
        <f t="shared" si="445"/>
        <v>42115.656539351854</v>
      </c>
      <c r="T3108" s="15">
        <f t="shared" si="446"/>
        <v>42145.656539351854</v>
      </c>
      <c r="U3108">
        <f t="shared" si="447"/>
        <v>2015</v>
      </c>
    </row>
    <row r="3109" spans="1:22" ht="48" hidden="1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 t="s">
        <v>8308</v>
      </c>
      <c r="P3109" t="s">
        <v>8342</v>
      </c>
      <c r="Q3109">
        <f t="shared" si="443"/>
        <v>0</v>
      </c>
      <c r="R3109">
        <f t="shared" si="444"/>
        <v>53</v>
      </c>
      <c r="S3109" s="15">
        <f t="shared" si="445"/>
        <v>42192.816238425927</v>
      </c>
      <c r="T3109" s="15">
        <f t="shared" si="446"/>
        <v>42212.165972222225</v>
      </c>
      <c r="U3109">
        <f t="shared" si="447"/>
        <v>2015</v>
      </c>
    </row>
    <row r="3110" spans="1:22" ht="48" hidden="1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 t="s">
        <v>8308</v>
      </c>
      <c r="P3110" t="s">
        <v>8315</v>
      </c>
      <c r="Q3110">
        <f t="shared" si="443"/>
        <v>1</v>
      </c>
      <c r="R3110">
        <f t="shared" si="444"/>
        <v>17.670000000000002</v>
      </c>
      <c r="S3110" s="15">
        <f t="shared" si="445"/>
        <v>42408.714814814812</v>
      </c>
      <c r="T3110" s="15">
        <f t="shared" si="446"/>
        <v>42438.714814814812</v>
      </c>
      <c r="U3110">
        <f t="shared" si="447"/>
        <v>2016</v>
      </c>
    </row>
    <row r="3111" spans="1:22" ht="80" hidden="1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 t="s">
        <v>8308</v>
      </c>
      <c r="P3111" t="s">
        <v>8310</v>
      </c>
      <c r="Q3111">
        <f t="shared" si="443"/>
        <v>1</v>
      </c>
      <c r="R3111">
        <f t="shared" si="444"/>
        <v>35.33</v>
      </c>
      <c r="S3111" s="15">
        <f t="shared" si="445"/>
        <v>42061.11583333333</v>
      </c>
      <c r="T3111" s="15">
        <f t="shared" si="446"/>
        <v>42091.074166666673</v>
      </c>
      <c r="U3111">
        <f t="shared" si="447"/>
        <v>2015</v>
      </c>
    </row>
    <row r="3112" spans="1:22" ht="48" hidden="1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 t="s">
        <v>8308</v>
      </c>
      <c r="P3112" t="s">
        <v>8310</v>
      </c>
      <c r="Q3112">
        <f t="shared" si="443"/>
        <v>1</v>
      </c>
      <c r="R3112">
        <f t="shared" si="444"/>
        <v>26.5</v>
      </c>
      <c r="S3112" s="15">
        <f t="shared" si="445"/>
        <v>41836.847615740742</v>
      </c>
      <c r="T3112" s="15">
        <f t="shared" si="446"/>
        <v>41866.847615740742</v>
      </c>
      <c r="U3112">
        <f t="shared" si="447"/>
        <v>2014</v>
      </c>
    </row>
    <row r="3113" spans="1:22" ht="32" hidden="1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 t="s">
        <v>8327</v>
      </c>
      <c r="P3113" t="s">
        <v>8331</v>
      </c>
      <c r="Q3113">
        <f t="shared" si="443"/>
        <v>424</v>
      </c>
      <c r="R3113">
        <f t="shared" si="444"/>
        <v>21.2</v>
      </c>
      <c r="S3113" s="15">
        <f t="shared" si="445"/>
        <v>42141.762800925921</v>
      </c>
      <c r="T3113" s="15">
        <f t="shared" si="446"/>
        <v>42164.083333333328</v>
      </c>
      <c r="U3113">
        <f t="shared" si="447"/>
        <v>2015</v>
      </c>
    </row>
    <row r="3114" spans="1:22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 t="s">
        <v>8308</v>
      </c>
      <c r="P3114" t="s">
        <v>8310</v>
      </c>
      <c r="Q3114">
        <f t="shared" si="443"/>
        <v>0</v>
      </c>
      <c r="R3114">
        <f t="shared" si="444"/>
        <v>26.25</v>
      </c>
      <c r="S3114" s="15">
        <f t="shared" si="445"/>
        <v>42384.680925925932</v>
      </c>
      <c r="T3114" s="15">
        <f t="shared" si="446"/>
        <v>42414.680925925932</v>
      </c>
      <c r="U3114">
        <f t="shared" si="447"/>
        <v>2016</v>
      </c>
    </row>
    <row r="3115" spans="1:22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 t="s">
        <v>8311</v>
      </c>
      <c r="P3115" t="s">
        <v>8348</v>
      </c>
      <c r="Q3115">
        <f t="shared" si="443"/>
        <v>0</v>
      </c>
      <c r="R3115">
        <f t="shared" si="444"/>
        <v>6.18</v>
      </c>
      <c r="S3115" s="15">
        <f t="shared" si="445"/>
        <v>41941.680567129632</v>
      </c>
      <c r="T3115" s="15">
        <f t="shared" si="446"/>
        <v>41971.722233796296</v>
      </c>
      <c r="U3115">
        <f t="shared" si="447"/>
        <v>2014</v>
      </c>
    </row>
    <row r="3116" spans="1:22" ht="48" hidden="1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 t="s">
        <v>8323</v>
      </c>
      <c r="P3116" t="s">
        <v>8324</v>
      </c>
      <c r="Q3116">
        <f t="shared" si="443"/>
        <v>0</v>
      </c>
      <c r="R3116">
        <f t="shared" si="444"/>
        <v>52.5</v>
      </c>
      <c r="S3116" s="15">
        <f t="shared" si="445"/>
        <v>42766.956921296296</v>
      </c>
      <c r="T3116" s="15">
        <f t="shared" si="446"/>
        <v>42796.956921296296</v>
      </c>
      <c r="U3116">
        <f t="shared" si="447"/>
        <v>2017</v>
      </c>
    </row>
    <row r="3117" spans="1:22" ht="48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 t="s">
        <v>8323</v>
      </c>
      <c r="P3117" t="s">
        <v>8326</v>
      </c>
      <c r="Q3117">
        <f t="shared" si="443"/>
        <v>1</v>
      </c>
      <c r="R3117">
        <f t="shared" si="444"/>
        <v>52.5</v>
      </c>
      <c r="S3117" s="15">
        <f t="shared" si="445"/>
        <v>41856.672152777777</v>
      </c>
      <c r="T3117" s="15">
        <f t="shared" si="446"/>
        <v>41886.672152777777</v>
      </c>
      <c r="U3117">
        <f t="shared" si="447"/>
        <v>2014</v>
      </c>
      <c r="V3117">
        <f>_xlfn.DAYS(T3117,S3117)</f>
        <v>30</v>
      </c>
    </row>
    <row r="3118" spans="1:22" ht="48" hidden="1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 t="s">
        <v>8311</v>
      </c>
      <c r="P3118" t="s">
        <v>8352</v>
      </c>
      <c r="Q3118">
        <f t="shared" si="443"/>
        <v>2</v>
      </c>
      <c r="R3118">
        <f t="shared" si="444"/>
        <v>17.5</v>
      </c>
      <c r="S3118" s="15">
        <f t="shared" si="445"/>
        <v>41550.922974537039</v>
      </c>
      <c r="T3118" s="15">
        <f t="shared" si="446"/>
        <v>41580.922974537039</v>
      </c>
      <c r="U3118">
        <f t="shared" si="447"/>
        <v>2013</v>
      </c>
    </row>
    <row r="3119" spans="1:22" ht="48" hidden="1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 t="s">
        <v>8311</v>
      </c>
      <c r="P3119" t="s">
        <v>8356</v>
      </c>
      <c r="Q3119">
        <f t="shared" si="443"/>
        <v>11</v>
      </c>
      <c r="R3119">
        <f t="shared" si="444"/>
        <v>52.5</v>
      </c>
      <c r="S3119" s="15">
        <f t="shared" si="445"/>
        <v>42524.36650462963</v>
      </c>
      <c r="T3119" s="15">
        <f t="shared" si="446"/>
        <v>42567.36650462963</v>
      </c>
      <c r="U3119">
        <f t="shared" si="447"/>
        <v>2016</v>
      </c>
    </row>
    <row r="3120" spans="1:22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 t="s">
        <v>8316</v>
      </c>
      <c r="P3120" t="s">
        <v>8334</v>
      </c>
      <c r="Q3120">
        <f t="shared" si="443"/>
        <v>2</v>
      </c>
      <c r="R3120">
        <f t="shared" si="444"/>
        <v>34.67</v>
      </c>
      <c r="S3120" s="15">
        <f t="shared" si="445"/>
        <v>41361.886469907404</v>
      </c>
      <c r="T3120" s="15">
        <f t="shared" si="446"/>
        <v>41391.886469907404</v>
      </c>
      <c r="U3120">
        <f t="shared" si="447"/>
        <v>2013</v>
      </c>
    </row>
    <row r="3121" spans="1:22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 t="s">
        <v>8308</v>
      </c>
      <c r="P3121" t="s">
        <v>8318</v>
      </c>
      <c r="Q3121">
        <f t="shared" si="443"/>
        <v>1</v>
      </c>
      <c r="R3121">
        <f t="shared" si="444"/>
        <v>17</v>
      </c>
      <c r="S3121" s="15">
        <f t="shared" si="445"/>
        <v>42656.717303240745</v>
      </c>
      <c r="T3121" s="15">
        <f t="shared" si="446"/>
        <v>42681.758969907409</v>
      </c>
      <c r="U3121">
        <f t="shared" si="447"/>
        <v>2016</v>
      </c>
    </row>
    <row r="3122" spans="1:22" ht="48" hidden="1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 t="s">
        <v>8323</v>
      </c>
      <c r="P3122" t="s">
        <v>8335</v>
      </c>
      <c r="Q3122">
        <f t="shared" si="443"/>
        <v>1</v>
      </c>
      <c r="R3122">
        <f t="shared" si="444"/>
        <v>12.75</v>
      </c>
      <c r="S3122" s="15">
        <f t="shared" si="445"/>
        <v>42018.94049768518</v>
      </c>
      <c r="T3122" s="15">
        <f t="shared" si="446"/>
        <v>42063.916666666672</v>
      </c>
      <c r="U3122">
        <f>YEAR(S3122)</f>
        <v>2015</v>
      </c>
    </row>
    <row r="3123" spans="1:22" ht="48" hidden="1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 t="s">
        <v>8327</v>
      </c>
      <c r="P3123" t="s">
        <v>8350</v>
      </c>
      <c r="Q3123">
        <f t="shared" si="443"/>
        <v>2</v>
      </c>
      <c r="R3123">
        <f t="shared" si="444"/>
        <v>50.5</v>
      </c>
      <c r="S3123" s="15">
        <f t="shared" si="445"/>
        <v>42599.965324074074</v>
      </c>
      <c r="T3123" s="15">
        <f t="shared" si="446"/>
        <v>42629.965324074074</v>
      </c>
      <c r="U3123">
        <f t="shared" ref="U3123:U3148" si="449">YEAR(S3123)</f>
        <v>2016</v>
      </c>
    </row>
    <row r="3124" spans="1:22" ht="48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 t="s">
        <v>8323</v>
      </c>
      <c r="P3124" t="s">
        <v>8326</v>
      </c>
      <c r="Q3124">
        <f t="shared" si="443"/>
        <v>3</v>
      </c>
      <c r="R3124">
        <f t="shared" si="444"/>
        <v>50.5</v>
      </c>
      <c r="S3124" s="15">
        <f t="shared" si="445"/>
        <v>42615.142870370371</v>
      </c>
      <c r="T3124" s="15">
        <f t="shared" si="446"/>
        <v>42645.142870370371</v>
      </c>
      <c r="U3124">
        <f t="shared" si="449"/>
        <v>2016</v>
      </c>
      <c r="V3124">
        <f>_xlfn.DAYS(T3124,S3124)</f>
        <v>30</v>
      </c>
    </row>
    <row r="3125" spans="1:22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 t="s">
        <v>8313</v>
      </c>
      <c r="P3125" t="s">
        <v>8355</v>
      </c>
      <c r="Q3125">
        <f t="shared" si="443"/>
        <v>13</v>
      </c>
      <c r="R3125">
        <f t="shared" si="444"/>
        <v>14.43</v>
      </c>
      <c r="S3125" s="15">
        <f t="shared" si="445"/>
        <v>42472.449467592596</v>
      </c>
      <c r="T3125" s="15">
        <f t="shared" si="446"/>
        <v>42502.449467592596</v>
      </c>
      <c r="U3125">
        <f t="shared" si="449"/>
        <v>2016</v>
      </c>
    </row>
    <row r="3126" spans="1:22" ht="48" hidden="1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 t="s">
        <v>8308</v>
      </c>
      <c r="P3126" t="s">
        <v>8310</v>
      </c>
      <c r="Q3126">
        <f t="shared" si="443"/>
        <v>144</v>
      </c>
      <c r="R3126">
        <f t="shared" si="444"/>
        <v>50.5</v>
      </c>
      <c r="S3126" s="15">
        <f t="shared" si="445"/>
        <v>42683.420312500006</v>
      </c>
      <c r="T3126" s="15">
        <f t="shared" si="446"/>
        <v>42698.958333333328</v>
      </c>
      <c r="U3126">
        <f t="shared" si="449"/>
        <v>2016</v>
      </c>
    </row>
    <row r="3127" spans="1:22" ht="48" hidden="1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 t="s">
        <v>8319</v>
      </c>
      <c r="P3127" t="s">
        <v>8345</v>
      </c>
      <c r="Q3127">
        <f t="shared" si="443"/>
        <v>0</v>
      </c>
      <c r="R3127">
        <f t="shared" si="444"/>
        <v>100</v>
      </c>
      <c r="S3127" s="15">
        <f t="shared" si="445"/>
        <v>41854.747592592597</v>
      </c>
      <c r="T3127" s="15">
        <f t="shared" si="446"/>
        <v>41914.747592592597</v>
      </c>
      <c r="U3127">
        <f t="shared" si="449"/>
        <v>2014</v>
      </c>
    </row>
    <row r="3128" spans="1:22" ht="48" hidden="1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 t="s">
        <v>8308</v>
      </c>
      <c r="P3128" t="s">
        <v>8310</v>
      </c>
      <c r="Q3128">
        <f t="shared" si="443"/>
        <v>0</v>
      </c>
      <c r="R3128">
        <f t="shared" si="444"/>
        <v>100</v>
      </c>
      <c r="S3128" s="15">
        <f t="shared" si="445"/>
        <v>42172.816423611104</v>
      </c>
      <c r="T3128" s="15">
        <f t="shared" si="446"/>
        <v>42202.816423611104</v>
      </c>
      <c r="U3128">
        <f t="shared" si="449"/>
        <v>2015</v>
      </c>
    </row>
    <row r="3129" spans="1:22" ht="48" hidden="1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 t="s">
        <v>8308</v>
      </c>
      <c r="P3129" t="s">
        <v>8342</v>
      </c>
      <c r="Q3129">
        <f t="shared" si="443"/>
        <v>0</v>
      </c>
      <c r="R3129">
        <f t="shared" si="444"/>
        <v>50</v>
      </c>
      <c r="S3129" s="15">
        <f t="shared" si="445"/>
        <v>42063.721817129626</v>
      </c>
      <c r="T3129" s="15">
        <f t="shared" si="446"/>
        <v>42108.680150462969</v>
      </c>
      <c r="U3129">
        <f t="shared" si="449"/>
        <v>2015</v>
      </c>
    </row>
    <row r="3130" spans="1:22" ht="48" hidden="1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 t="s">
        <v>8311</v>
      </c>
      <c r="P3130" t="s">
        <v>8348</v>
      </c>
      <c r="Q3130">
        <f t="shared" si="443"/>
        <v>0</v>
      </c>
      <c r="R3130">
        <f t="shared" si="444"/>
        <v>100</v>
      </c>
      <c r="S3130" s="15">
        <f t="shared" si="445"/>
        <v>42340.360312500001</v>
      </c>
      <c r="T3130" s="15">
        <f t="shared" si="446"/>
        <v>42370.360312500001</v>
      </c>
      <c r="U3130">
        <f t="shared" si="449"/>
        <v>2015</v>
      </c>
    </row>
    <row r="3131" spans="1:22" ht="48" hidden="1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 t="s">
        <v>8319</v>
      </c>
      <c r="P3131" t="s">
        <v>8345</v>
      </c>
      <c r="Q3131">
        <f t="shared" si="443"/>
        <v>0</v>
      </c>
      <c r="R3131">
        <f t="shared" si="444"/>
        <v>50</v>
      </c>
      <c r="S3131" s="15">
        <f t="shared" si="445"/>
        <v>42124.893182870372</v>
      </c>
      <c r="T3131" s="15">
        <f t="shared" si="446"/>
        <v>42154.893182870372</v>
      </c>
      <c r="U3131">
        <f t="shared" si="449"/>
        <v>2015</v>
      </c>
    </row>
    <row r="3132" spans="1:22" ht="16" hidden="1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 t="s">
        <v>8327</v>
      </c>
      <c r="P3132" t="s">
        <v>8350</v>
      </c>
      <c r="Q3132">
        <f t="shared" si="443"/>
        <v>1</v>
      </c>
      <c r="R3132">
        <f t="shared" si="444"/>
        <v>100</v>
      </c>
      <c r="S3132" s="15">
        <f t="shared" si="445"/>
        <v>41227.641724537039</v>
      </c>
      <c r="T3132" s="15">
        <f t="shared" si="446"/>
        <v>41262.641724537039</v>
      </c>
      <c r="U3132">
        <f t="shared" si="449"/>
        <v>2012</v>
      </c>
    </row>
    <row r="3133" spans="1:22" ht="48" hidden="1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 t="s">
        <v>8319</v>
      </c>
      <c r="P3133" t="s">
        <v>8345</v>
      </c>
      <c r="Q3133">
        <f t="shared" si="443"/>
        <v>1</v>
      </c>
      <c r="R3133">
        <f t="shared" si="444"/>
        <v>100</v>
      </c>
      <c r="S3133" s="15">
        <f t="shared" si="445"/>
        <v>42440.650335648148</v>
      </c>
      <c r="T3133" s="15">
        <f t="shared" si="446"/>
        <v>42499.868055555555</v>
      </c>
      <c r="U3133">
        <f t="shared" si="449"/>
        <v>2016</v>
      </c>
    </row>
    <row r="3134" spans="1:22" ht="32" hidden="1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 t="s">
        <v>8323</v>
      </c>
      <c r="P3134" t="s">
        <v>8324</v>
      </c>
      <c r="Q3134">
        <f t="shared" si="443"/>
        <v>1</v>
      </c>
      <c r="R3134">
        <f t="shared" si="444"/>
        <v>100</v>
      </c>
      <c r="S3134" s="15">
        <f t="shared" si="445"/>
        <v>42132.9143287037</v>
      </c>
      <c r="T3134" s="15">
        <f t="shared" si="446"/>
        <v>42162.9143287037</v>
      </c>
      <c r="U3134">
        <f t="shared" si="449"/>
        <v>2015</v>
      </c>
    </row>
    <row r="3135" spans="1:22" ht="48" hidden="1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 t="s">
        <v>8321</v>
      </c>
      <c r="P3135" t="s">
        <v>8325</v>
      </c>
      <c r="Q3135">
        <f t="shared" si="443"/>
        <v>2</v>
      </c>
      <c r="R3135">
        <f t="shared" si="444"/>
        <v>100</v>
      </c>
      <c r="S3135" s="15">
        <f t="shared" si="445"/>
        <v>42079.628344907411</v>
      </c>
      <c r="T3135" s="15">
        <f t="shared" si="446"/>
        <v>42139.628344907411</v>
      </c>
      <c r="U3135">
        <f t="shared" si="449"/>
        <v>2015</v>
      </c>
    </row>
    <row r="3136" spans="1:22" ht="32" hidden="1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 t="s">
        <v>8308</v>
      </c>
      <c r="P3136" t="s">
        <v>8342</v>
      </c>
      <c r="Q3136">
        <f t="shared" si="443"/>
        <v>2</v>
      </c>
      <c r="R3136">
        <f t="shared" si="444"/>
        <v>100</v>
      </c>
      <c r="S3136" s="15">
        <f t="shared" si="445"/>
        <v>42073.798171296294</v>
      </c>
      <c r="T3136" s="15">
        <f t="shared" si="446"/>
        <v>42133.798171296294</v>
      </c>
      <c r="U3136">
        <f t="shared" si="449"/>
        <v>2015</v>
      </c>
    </row>
    <row r="3137" spans="1:22" ht="48" hidden="1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 t="s">
        <v>8311</v>
      </c>
      <c r="P3137" t="s">
        <v>8356</v>
      </c>
      <c r="Q3137">
        <f t="shared" si="443"/>
        <v>2</v>
      </c>
      <c r="R3137">
        <f t="shared" si="444"/>
        <v>25</v>
      </c>
      <c r="S3137" s="15">
        <f t="shared" si="445"/>
        <v>40736.668032407404</v>
      </c>
      <c r="T3137" s="15">
        <f t="shared" si="446"/>
        <v>40766.668032407404</v>
      </c>
      <c r="U3137">
        <f t="shared" si="449"/>
        <v>2011</v>
      </c>
    </row>
    <row r="3138" spans="1:22" ht="48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 t="s">
        <v>8323</v>
      </c>
      <c r="P3138" t="s">
        <v>8326</v>
      </c>
      <c r="Q3138">
        <f t="shared" si="443"/>
        <v>2</v>
      </c>
      <c r="R3138">
        <f t="shared" si="444"/>
        <v>25</v>
      </c>
      <c r="S3138" s="15">
        <f t="shared" si="445"/>
        <v>41858.214629629627</v>
      </c>
      <c r="T3138" s="15">
        <f t="shared" si="446"/>
        <v>41888.214629629627</v>
      </c>
      <c r="U3138">
        <f t="shared" si="449"/>
        <v>2014</v>
      </c>
      <c r="V3138">
        <f>_xlfn.DAYS(T3138,S3138)</f>
        <v>30</v>
      </c>
    </row>
    <row r="3139" spans="1:22" ht="48" hidden="1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 t="s">
        <v>8316</v>
      </c>
      <c r="P3139" t="s">
        <v>8334</v>
      </c>
      <c r="Q3139">
        <f t="shared" ref="Q3139:Q3202" si="450">ROUND(E3139/D3139*100,0)</f>
        <v>3</v>
      </c>
      <c r="R3139">
        <f t="shared" ref="R3139:R3202" si="451">IFERROR(ROUND(E3139/L3139,2),0)</f>
        <v>10</v>
      </c>
      <c r="S3139" s="15">
        <f t="shared" ref="S3139:S3202" si="452">(((J3139/60)/60)/24)+DATE(1970,1,1)</f>
        <v>42384.110775462963</v>
      </c>
      <c r="T3139" s="15">
        <f t="shared" ref="T3139:T3202" si="453">(((I3139/60)/60)/24)+DATE(1970,1,1)</f>
        <v>42414.110775462963</v>
      </c>
      <c r="U3139">
        <f t="shared" si="449"/>
        <v>2016</v>
      </c>
    </row>
    <row r="3140" spans="1:22" ht="48" hidden="1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 t="s">
        <v>8311</v>
      </c>
      <c r="P3140" t="s">
        <v>8349</v>
      </c>
      <c r="Q3140">
        <f t="shared" si="450"/>
        <v>3</v>
      </c>
      <c r="R3140">
        <f t="shared" si="451"/>
        <v>100</v>
      </c>
      <c r="S3140" s="15">
        <f t="shared" si="452"/>
        <v>40672.729872685188</v>
      </c>
      <c r="T3140" s="15">
        <f t="shared" si="453"/>
        <v>40702.729872685188</v>
      </c>
      <c r="U3140">
        <f t="shared" si="449"/>
        <v>2011</v>
      </c>
    </row>
    <row r="3141" spans="1:22" ht="48" hidden="1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 t="s">
        <v>8319</v>
      </c>
      <c r="P3141" t="s">
        <v>8345</v>
      </c>
      <c r="Q3141">
        <f t="shared" si="450"/>
        <v>4</v>
      </c>
      <c r="R3141">
        <f t="shared" si="451"/>
        <v>33.33</v>
      </c>
      <c r="S3141" s="15">
        <f t="shared" si="452"/>
        <v>42656.86137731481</v>
      </c>
      <c r="T3141" s="15">
        <f t="shared" si="453"/>
        <v>42676.165972222225</v>
      </c>
      <c r="U3141">
        <f t="shared" si="449"/>
        <v>2016</v>
      </c>
    </row>
    <row r="3142" spans="1:22" ht="48" hidden="1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 t="s">
        <v>8313</v>
      </c>
      <c r="P3142" t="s">
        <v>8355</v>
      </c>
      <c r="Q3142">
        <f t="shared" si="450"/>
        <v>4</v>
      </c>
      <c r="R3142">
        <f t="shared" si="451"/>
        <v>100</v>
      </c>
      <c r="S3142" s="15">
        <f t="shared" si="452"/>
        <v>41871.65315972222</v>
      </c>
      <c r="T3142" s="15">
        <f t="shared" si="453"/>
        <v>41902.65315972222</v>
      </c>
      <c r="U3142">
        <f t="shared" si="449"/>
        <v>2014</v>
      </c>
    </row>
    <row r="3143" spans="1:22" ht="48" hidden="1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 t="s">
        <v>8311</v>
      </c>
      <c r="P3143" t="s">
        <v>8348</v>
      </c>
      <c r="Q3143">
        <f t="shared" si="450"/>
        <v>5</v>
      </c>
      <c r="R3143">
        <f t="shared" si="451"/>
        <v>100</v>
      </c>
      <c r="S3143" s="15">
        <f t="shared" si="452"/>
        <v>42360.437152777777</v>
      </c>
      <c r="T3143" s="15">
        <f t="shared" si="453"/>
        <v>42420.437152777777</v>
      </c>
      <c r="U3143">
        <f t="shared" si="449"/>
        <v>2015</v>
      </c>
    </row>
    <row r="3144" spans="1:22" ht="16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 t="s">
        <v>8323</v>
      </c>
      <c r="P3144" t="s">
        <v>8326</v>
      </c>
      <c r="Q3144">
        <f t="shared" si="450"/>
        <v>5</v>
      </c>
      <c r="R3144">
        <f t="shared" si="451"/>
        <v>100</v>
      </c>
      <c r="S3144" s="15">
        <f t="shared" si="452"/>
        <v>41914.590011574073</v>
      </c>
      <c r="T3144" s="15">
        <f t="shared" si="453"/>
        <v>41955.907638888893</v>
      </c>
      <c r="U3144">
        <f t="shared" si="449"/>
        <v>2014</v>
      </c>
      <c r="V3144">
        <f>_xlfn.DAYS(T3144,S3144)</f>
        <v>41</v>
      </c>
    </row>
    <row r="3145" spans="1:22" ht="32" hidden="1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 t="s">
        <v>8311</v>
      </c>
      <c r="P3145" t="s">
        <v>8352</v>
      </c>
      <c r="Q3145">
        <f t="shared" si="450"/>
        <v>8</v>
      </c>
      <c r="R3145">
        <f t="shared" si="451"/>
        <v>100</v>
      </c>
      <c r="S3145" s="15">
        <f t="shared" si="452"/>
        <v>41991.713460648149</v>
      </c>
      <c r="T3145" s="15">
        <f t="shared" si="453"/>
        <v>42050.651388888888</v>
      </c>
      <c r="U3145">
        <f t="shared" si="449"/>
        <v>2014</v>
      </c>
    </row>
    <row r="3146" spans="1:22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 t="s">
        <v>8323</v>
      </c>
      <c r="P3146" t="s">
        <v>8326</v>
      </c>
      <c r="Q3146">
        <f t="shared" si="450"/>
        <v>10</v>
      </c>
      <c r="R3146">
        <f t="shared" si="451"/>
        <v>100</v>
      </c>
      <c r="S3146" s="15">
        <f t="shared" si="452"/>
        <v>42203.677766203706</v>
      </c>
      <c r="T3146" s="15">
        <f t="shared" si="453"/>
        <v>42233.677766203706</v>
      </c>
      <c r="U3146">
        <f t="shared" si="449"/>
        <v>2015</v>
      </c>
      <c r="V3146">
        <f t="shared" ref="V3146:V3148" si="454">_xlfn.DAYS(T3146,S3146)</f>
        <v>30</v>
      </c>
    </row>
    <row r="3147" spans="1:22" ht="48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 t="s">
        <v>8323</v>
      </c>
      <c r="P3147" t="s">
        <v>8326</v>
      </c>
      <c r="Q3147">
        <f t="shared" si="450"/>
        <v>10</v>
      </c>
      <c r="R3147">
        <f t="shared" si="451"/>
        <v>16.670000000000002</v>
      </c>
      <c r="S3147" s="15">
        <f t="shared" si="452"/>
        <v>42188.83293981482</v>
      </c>
      <c r="T3147" s="15">
        <f t="shared" si="453"/>
        <v>42242.772222222222</v>
      </c>
      <c r="U3147">
        <f t="shared" si="449"/>
        <v>2015</v>
      </c>
      <c r="V3147">
        <f t="shared" si="454"/>
        <v>54</v>
      </c>
    </row>
    <row r="3148" spans="1:22" ht="48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 t="s">
        <v>8323</v>
      </c>
      <c r="P3148" t="s">
        <v>8326</v>
      </c>
      <c r="Q3148">
        <f t="shared" si="450"/>
        <v>17</v>
      </c>
      <c r="R3148">
        <f t="shared" si="451"/>
        <v>33.33</v>
      </c>
      <c r="S3148" s="15">
        <f t="shared" si="452"/>
        <v>42057.190960648149</v>
      </c>
      <c r="T3148" s="15">
        <f t="shared" si="453"/>
        <v>42087.149293981478</v>
      </c>
      <c r="U3148">
        <f t="shared" si="449"/>
        <v>2015</v>
      </c>
      <c r="V3148">
        <f t="shared" si="454"/>
        <v>30</v>
      </c>
    </row>
    <row r="3149" spans="1:22" ht="48" hidden="1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 t="s">
        <v>8323</v>
      </c>
      <c r="P3149" t="s">
        <v>8335</v>
      </c>
      <c r="Q3149">
        <f t="shared" si="450"/>
        <v>20</v>
      </c>
      <c r="R3149">
        <f t="shared" si="451"/>
        <v>100</v>
      </c>
      <c r="S3149" s="15">
        <f t="shared" si="452"/>
        <v>41946.936909722222</v>
      </c>
      <c r="T3149" s="15">
        <f t="shared" si="453"/>
        <v>41966.936909722222</v>
      </c>
      <c r="U3149">
        <f>YEAR(S3149)</f>
        <v>2014</v>
      </c>
    </row>
    <row r="3150" spans="1:22" ht="3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 t="s">
        <v>8323</v>
      </c>
      <c r="P3150" t="s">
        <v>8326</v>
      </c>
      <c r="Q3150">
        <f t="shared" si="450"/>
        <v>20</v>
      </c>
      <c r="R3150">
        <f t="shared" si="451"/>
        <v>100</v>
      </c>
      <c r="S3150" s="15">
        <f t="shared" si="452"/>
        <v>42125.644467592589</v>
      </c>
      <c r="T3150" s="15">
        <f t="shared" si="453"/>
        <v>42155.644467592589</v>
      </c>
      <c r="U3150">
        <f t="shared" ref="U3150:U3213" si="455">YEAR(S3150)</f>
        <v>2015</v>
      </c>
      <c r="V3150">
        <f t="shared" ref="V3150:V3152" si="456">_xlfn.DAYS(T3150,S3150)</f>
        <v>30</v>
      </c>
    </row>
    <row r="3151" spans="1:22" ht="48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 t="s">
        <v>8323</v>
      </c>
      <c r="P3151" t="s">
        <v>8326</v>
      </c>
      <c r="Q3151">
        <f t="shared" si="450"/>
        <v>100</v>
      </c>
      <c r="R3151">
        <f t="shared" si="451"/>
        <v>20</v>
      </c>
      <c r="S3151" s="15">
        <f t="shared" si="452"/>
        <v>42649.54923611111</v>
      </c>
      <c r="T3151" s="15">
        <f t="shared" si="453"/>
        <v>42709.590902777782</v>
      </c>
      <c r="U3151">
        <f t="shared" si="455"/>
        <v>2016</v>
      </c>
      <c r="V3151">
        <f t="shared" si="456"/>
        <v>60</v>
      </c>
    </row>
    <row r="3152" spans="1:22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 t="s">
        <v>8323</v>
      </c>
      <c r="P3152" t="s">
        <v>8326</v>
      </c>
      <c r="Q3152">
        <f t="shared" si="450"/>
        <v>1</v>
      </c>
      <c r="R3152">
        <f t="shared" si="451"/>
        <v>24</v>
      </c>
      <c r="S3152" s="15">
        <f t="shared" si="452"/>
        <v>42802.718784722223</v>
      </c>
      <c r="T3152" s="15">
        <f t="shared" si="453"/>
        <v>42832.677118055552</v>
      </c>
      <c r="U3152">
        <f t="shared" si="455"/>
        <v>2017</v>
      </c>
      <c r="V3152">
        <f t="shared" si="456"/>
        <v>30</v>
      </c>
    </row>
    <row r="3153" spans="1:22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 t="s">
        <v>8308</v>
      </c>
      <c r="P3153" t="s">
        <v>8310</v>
      </c>
      <c r="Q3153">
        <f t="shared" si="450"/>
        <v>1</v>
      </c>
      <c r="R3153">
        <f t="shared" si="451"/>
        <v>10.56</v>
      </c>
      <c r="S3153" s="15">
        <f t="shared" si="452"/>
        <v>42636.645358796297</v>
      </c>
      <c r="T3153" s="15">
        <f t="shared" si="453"/>
        <v>42666.645358796297</v>
      </c>
      <c r="U3153">
        <f t="shared" si="455"/>
        <v>2016</v>
      </c>
    </row>
    <row r="3154" spans="1:22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 t="s">
        <v>8323</v>
      </c>
      <c r="P3154" t="s">
        <v>8326</v>
      </c>
      <c r="Q3154">
        <f t="shared" si="450"/>
        <v>2</v>
      </c>
      <c r="R3154">
        <f t="shared" si="451"/>
        <v>15.83</v>
      </c>
      <c r="S3154" s="15">
        <f t="shared" si="452"/>
        <v>41781.045173611114</v>
      </c>
      <c r="T3154" s="15">
        <f t="shared" si="453"/>
        <v>41811.045173611114</v>
      </c>
      <c r="U3154">
        <f t="shared" si="455"/>
        <v>2014</v>
      </c>
      <c r="V3154">
        <f t="shared" ref="V3154:V3157" si="457">_xlfn.DAYS(T3154,S3154)</f>
        <v>30</v>
      </c>
    </row>
    <row r="3155" spans="1:22" ht="4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 t="s">
        <v>8323</v>
      </c>
      <c r="P3155" t="s">
        <v>8326</v>
      </c>
      <c r="Q3155">
        <f t="shared" si="450"/>
        <v>3</v>
      </c>
      <c r="R3155">
        <f t="shared" si="451"/>
        <v>23.75</v>
      </c>
      <c r="S3155" s="15">
        <f t="shared" si="452"/>
        <v>42446.060694444444</v>
      </c>
      <c r="T3155" s="15">
        <f t="shared" si="453"/>
        <v>42461.165972222225</v>
      </c>
      <c r="U3155">
        <f t="shared" si="455"/>
        <v>2016</v>
      </c>
      <c r="V3155">
        <f t="shared" si="457"/>
        <v>15</v>
      </c>
    </row>
    <row r="3156" spans="1:22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 t="s">
        <v>8323</v>
      </c>
      <c r="P3156" t="s">
        <v>8326</v>
      </c>
      <c r="Q3156">
        <f t="shared" si="450"/>
        <v>6</v>
      </c>
      <c r="R3156">
        <f t="shared" si="451"/>
        <v>9.5</v>
      </c>
      <c r="S3156" s="15">
        <f t="shared" si="452"/>
        <v>41920.963472222218</v>
      </c>
      <c r="T3156" s="15">
        <f t="shared" si="453"/>
        <v>41951</v>
      </c>
      <c r="U3156">
        <f t="shared" si="455"/>
        <v>2014</v>
      </c>
      <c r="V3156">
        <f t="shared" si="457"/>
        <v>31</v>
      </c>
    </row>
    <row r="3157" spans="1:22" ht="48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 t="s">
        <v>8323</v>
      </c>
      <c r="P3157" t="s">
        <v>8326</v>
      </c>
      <c r="Q3157">
        <f t="shared" si="450"/>
        <v>3</v>
      </c>
      <c r="R3157">
        <f t="shared" si="451"/>
        <v>15.67</v>
      </c>
      <c r="S3157" s="15">
        <f t="shared" si="452"/>
        <v>42029.135879629626</v>
      </c>
      <c r="T3157" s="15">
        <f t="shared" si="453"/>
        <v>42059.135879629626</v>
      </c>
      <c r="U3157">
        <f t="shared" si="455"/>
        <v>2015</v>
      </c>
      <c r="V3157">
        <f t="shared" si="457"/>
        <v>30</v>
      </c>
    </row>
    <row r="3158" spans="1:22" ht="48" hidden="1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 t="s">
        <v>8313</v>
      </c>
      <c r="P3158" t="s">
        <v>8355</v>
      </c>
      <c r="Q3158">
        <f t="shared" si="450"/>
        <v>4</v>
      </c>
      <c r="R3158">
        <f t="shared" si="451"/>
        <v>23.5</v>
      </c>
      <c r="S3158" s="15">
        <f t="shared" si="452"/>
        <v>41936.020752314813</v>
      </c>
      <c r="T3158" s="15">
        <f t="shared" si="453"/>
        <v>41956.062418981484</v>
      </c>
      <c r="U3158">
        <f t="shared" si="455"/>
        <v>2014</v>
      </c>
    </row>
    <row r="3159" spans="1:22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 t="s">
        <v>8313</v>
      </c>
      <c r="P3159" t="s">
        <v>8351</v>
      </c>
      <c r="Q3159">
        <f t="shared" si="450"/>
        <v>9</v>
      </c>
      <c r="R3159">
        <f t="shared" si="451"/>
        <v>31</v>
      </c>
      <c r="S3159" s="15">
        <f t="shared" si="452"/>
        <v>42246.789965277778</v>
      </c>
      <c r="T3159" s="15">
        <f t="shared" si="453"/>
        <v>42303.888888888891</v>
      </c>
      <c r="U3159">
        <f t="shared" si="455"/>
        <v>2015</v>
      </c>
    </row>
    <row r="3160" spans="1:22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 t="s">
        <v>8321</v>
      </c>
      <c r="P3160" t="s">
        <v>8337</v>
      </c>
      <c r="Q3160">
        <f t="shared" si="450"/>
        <v>1</v>
      </c>
      <c r="R3160">
        <f t="shared" si="451"/>
        <v>15.33</v>
      </c>
      <c r="S3160" s="15">
        <f t="shared" si="452"/>
        <v>41968.172106481477</v>
      </c>
      <c r="T3160" s="15">
        <f t="shared" si="453"/>
        <v>41998.333333333328</v>
      </c>
      <c r="U3160">
        <f t="shared" si="455"/>
        <v>2014</v>
      </c>
    </row>
    <row r="3161" spans="1:22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 t="s">
        <v>8308</v>
      </c>
      <c r="P3161" t="s">
        <v>8315</v>
      </c>
      <c r="Q3161">
        <f t="shared" si="450"/>
        <v>0</v>
      </c>
      <c r="R3161">
        <f t="shared" si="451"/>
        <v>22.75</v>
      </c>
      <c r="S3161" s="15">
        <f t="shared" si="452"/>
        <v>42551.884189814817</v>
      </c>
      <c r="T3161" s="15">
        <f t="shared" si="453"/>
        <v>42581.884189814817</v>
      </c>
      <c r="U3161">
        <f t="shared" si="455"/>
        <v>2016</v>
      </c>
    </row>
    <row r="3162" spans="1:22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 t="s">
        <v>8308</v>
      </c>
      <c r="P3162" t="s">
        <v>8342</v>
      </c>
      <c r="Q3162">
        <f t="shared" si="450"/>
        <v>0</v>
      </c>
      <c r="R3162">
        <f t="shared" si="451"/>
        <v>90</v>
      </c>
      <c r="S3162" s="15">
        <f t="shared" si="452"/>
        <v>42384.306840277779</v>
      </c>
      <c r="T3162" s="15">
        <f t="shared" si="453"/>
        <v>42443.958333333328</v>
      </c>
      <c r="U3162">
        <f t="shared" si="455"/>
        <v>2016</v>
      </c>
    </row>
    <row r="3163" spans="1:22" ht="32" hidden="1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 t="s">
        <v>8311</v>
      </c>
      <c r="P3163" t="s">
        <v>8356</v>
      </c>
      <c r="Q3163">
        <f t="shared" si="450"/>
        <v>0</v>
      </c>
      <c r="R3163">
        <f t="shared" si="451"/>
        <v>30</v>
      </c>
      <c r="S3163" s="15">
        <f t="shared" si="452"/>
        <v>41373.579675925925</v>
      </c>
      <c r="T3163" s="15">
        <f t="shared" si="453"/>
        <v>41418.579675925925</v>
      </c>
      <c r="U3163">
        <f t="shared" si="455"/>
        <v>2013</v>
      </c>
    </row>
    <row r="3164" spans="1:22" ht="48" hidden="1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 t="s">
        <v>8327</v>
      </c>
      <c r="P3164" t="s">
        <v>8350</v>
      </c>
      <c r="Q3164">
        <f t="shared" si="450"/>
        <v>0</v>
      </c>
      <c r="R3164">
        <f t="shared" si="451"/>
        <v>30</v>
      </c>
      <c r="S3164" s="15">
        <f t="shared" si="452"/>
        <v>41829.965532407405</v>
      </c>
      <c r="T3164" s="15">
        <f t="shared" si="453"/>
        <v>41881.645833333336</v>
      </c>
      <c r="U3164">
        <f t="shared" si="455"/>
        <v>2014</v>
      </c>
    </row>
    <row r="3165" spans="1:22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 t="s">
        <v>8308</v>
      </c>
      <c r="P3165" t="s">
        <v>8310</v>
      </c>
      <c r="Q3165">
        <f t="shared" si="450"/>
        <v>1</v>
      </c>
      <c r="R3165">
        <f t="shared" si="451"/>
        <v>22.5</v>
      </c>
      <c r="S3165" s="15">
        <f t="shared" si="452"/>
        <v>42752.845451388886</v>
      </c>
      <c r="T3165" s="15">
        <f t="shared" si="453"/>
        <v>42784.249305555553</v>
      </c>
      <c r="U3165">
        <f t="shared" si="455"/>
        <v>2017</v>
      </c>
    </row>
    <row r="3166" spans="1:22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 t="s">
        <v>8319</v>
      </c>
      <c r="P3166" t="s">
        <v>8345</v>
      </c>
      <c r="Q3166">
        <f t="shared" si="450"/>
        <v>1</v>
      </c>
      <c r="R3166">
        <f t="shared" si="451"/>
        <v>18</v>
      </c>
      <c r="S3166" s="15">
        <f t="shared" si="452"/>
        <v>41809.754016203704</v>
      </c>
      <c r="T3166" s="15">
        <f t="shared" si="453"/>
        <v>41854.754016203704</v>
      </c>
      <c r="U3166">
        <f t="shared" si="455"/>
        <v>2014</v>
      </c>
    </row>
    <row r="3167" spans="1:22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 t="s">
        <v>8323</v>
      </c>
      <c r="P3167" t="s">
        <v>8326</v>
      </c>
      <c r="Q3167">
        <f t="shared" si="450"/>
        <v>2</v>
      </c>
      <c r="R3167">
        <f t="shared" si="451"/>
        <v>30</v>
      </c>
      <c r="S3167" s="15">
        <f t="shared" si="452"/>
        <v>42358.684872685189</v>
      </c>
      <c r="T3167" s="15">
        <f t="shared" si="453"/>
        <v>42387</v>
      </c>
      <c r="U3167">
        <f t="shared" si="455"/>
        <v>2015</v>
      </c>
      <c r="V3167">
        <f>_xlfn.DAYS(T3167,S3167)</f>
        <v>29</v>
      </c>
    </row>
    <row r="3168" spans="1:22" ht="48" hidden="1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 t="s">
        <v>8327</v>
      </c>
      <c r="P3168" t="s">
        <v>8350</v>
      </c>
      <c r="Q3168">
        <f t="shared" si="450"/>
        <v>5</v>
      </c>
      <c r="R3168">
        <f t="shared" si="451"/>
        <v>18</v>
      </c>
      <c r="S3168" s="15">
        <f t="shared" si="452"/>
        <v>40921.117662037039</v>
      </c>
      <c r="T3168" s="15">
        <f t="shared" si="453"/>
        <v>40951.117662037039</v>
      </c>
      <c r="U3168">
        <f t="shared" si="455"/>
        <v>2012</v>
      </c>
    </row>
    <row r="3169" spans="1:22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 t="s">
        <v>8319</v>
      </c>
      <c r="P3169" t="s">
        <v>8357</v>
      </c>
      <c r="Q3169">
        <f t="shared" si="450"/>
        <v>0</v>
      </c>
      <c r="R3169">
        <f t="shared" si="451"/>
        <v>17.2</v>
      </c>
      <c r="S3169" s="15">
        <f t="shared" si="452"/>
        <v>41858.825439814813</v>
      </c>
      <c r="T3169" s="15">
        <f t="shared" si="453"/>
        <v>41903.825439814813</v>
      </c>
      <c r="U3169">
        <f t="shared" si="455"/>
        <v>2014</v>
      </c>
    </row>
    <row r="3170" spans="1:22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 t="s">
        <v>8323</v>
      </c>
      <c r="P3170" t="s">
        <v>8326</v>
      </c>
      <c r="Q3170">
        <f t="shared" si="450"/>
        <v>29</v>
      </c>
      <c r="R3170">
        <f t="shared" si="451"/>
        <v>14.33</v>
      </c>
      <c r="S3170" s="15">
        <f t="shared" si="452"/>
        <v>42512.626747685179</v>
      </c>
      <c r="T3170" s="15">
        <f t="shared" si="453"/>
        <v>42572.626747685179</v>
      </c>
      <c r="U3170">
        <f t="shared" si="455"/>
        <v>2016</v>
      </c>
      <c r="V3170">
        <f>_xlfn.DAYS(T3170,S3170)</f>
        <v>60</v>
      </c>
    </row>
    <row r="3171" spans="1:22" ht="32" hidden="1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 t="s">
        <v>8316</v>
      </c>
      <c r="P3171" t="s">
        <v>8334</v>
      </c>
      <c r="Q3171">
        <f t="shared" si="450"/>
        <v>0</v>
      </c>
      <c r="R3171">
        <f t="shared" si="451"/>
        <v>21.25</v>
      </c>
      <c r="S3171" s="15">
        <f t="shared" si="452"/>
        <v>41832.086377314816</v>
      </c>
      <c r="T3171" s="15">
        <f t="shared" si="453"/>
        <v>41867.086377314816</v>
      </c>
      <c r="U3171">
        <f t="shared" si="455"/>
        <v>2014</v>
      </c>
    </row>
    <row r="3172" spans="1:22" ht="48" hidden="1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 t="s">
        <v>8308</v>
      </c>
      <c r="P3172" t="s">
        <v>8318</v>
      </c>
      <c r="Q3172">
        <f t="shared" si="450"/>
        <v>0</v>
      </c>
      <c r="R3172">
        <f t="shared" si="451"/>
        <v>21.25</v>
      </c>
      <c r="S3172" s="15">
        <f t="shared" si="452"/>
        <v>41767.587094907409</v>
      </c>
      <c r="T3172" s="15">
        <f t="shared" si="453"/>
        <v>41782.587094907409</v>
      </c>
      <c r="U3172">
        <f t="shared" si="455"/>
        <v>2014</v>
      </c>
    </row>
    <row r="3173" spans="1:22" ht="48" hidden="1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 t="s">
        <v>8316</v>
      </c>
      <c r="P3173" t="s">
        <v>8334</v>
      </c>
      <c r="Q3173">
        <f t="shared" si="450"/>
        <v>1</v>
      </c>
      <c r="R3173">
        <f t="shared" si="451"/>
        <v>5.31</v>
      </c>
      <c r="S3173" s="15">
        <f t="shared" si="452"/>
        <v>41018.711863425924</v>
      </c>
      <c r="T3173" s="15">
        <f t="shared" si="453"/>
        <v>41048.711863425924</v>
      </c>
      <c r="U3173">
        <f t="shared" si="455"/>
        <v>2012</v>
      </c>
    </row>
    <row r="3174" spans="1:22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 t="s">
        <v>8311</v>
      </c>
      <c r="P3174" t="s">
        <v>8349</v>
      </c>
      <c r="Q3174">
        <f t="shared" si="450"/>
        <v>1</v>
      </c>
      <c r="R3174">
        <f t="shared" si="451"/>
        <v>42.5</v>
      </c>
      <c r="S3174" s="15">
        <f t="shared" si="452"/>
        <v>41652.742488425924</v>
      </c>
      <c r="T3174" s="15">
        <f t="shared" si="453"/>
        <v>41712.700821759259</v>
      </c>
      <c r="U3174">
        <f t="shared" si="455"/>
        <v>2014</v>
      </c>
    </row>
    <row r="3175" spans="1:22" ht="48" hidden="1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 t="s">
        <v>8319</v>
      </c>
      <c r="P3175" t="s">
        <v>8320</v>
      </c>
      <c r="Q3175">
        <f t="shared" si="450"/>
        <v>3</v>
      </c>
      <c r="R3175">
        <f t="shared" si="451"/>
        <v>21.25</v>
      </c>
      <c r="S3175" s="15">
        <f t="shared" si="452"/>
        <v>42804.895474537043</v>
      </c>
      <c r="T3175" s="15">
        <f t="shared" si="453"/>
        <v>42834.853807870371</v>
      </c>
      <c r="U3175">
        <f t="shared" si="455"/>
        <v>2017</v>
      </c>
    </row>
    <row r="3176" spans="1:22" ht="48" hidden="1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 t="s">
        <v>8327</v>
      </c>
      <c r="P3176" t="s">
        <v>8330</v>
      </c>
      <c r="Q3176">
        <f t="shared" si="450"/>
        <v>5</v>
      </c>
      <c r="R3176">
        <f t="shared" si="451"/>
        <v>21.25</v>
      </c>
      <c r="S3176" s="15">
        <f t="shared" si="452"/>
        <v>41841.56381944444</v>
      </c>
      <c r="T3176" s="15">
        <f t="shared" si="453"/>
        <v>41882.818749999999</v>
      </c>
      <c r="U3176">
        <f t="shared" si="455"/>
        <v>2014</v>
      </c>
    </row>
    <row r="3177" spans="1:22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 t="s">
        <v>8319</v>
      </c>
      <c r="P3177" t="s">
        <v>8345</v>
      </c>
      <c r="Q3177">
        <f t="shared" si="450"/>
        <v>6</v>
      </c>
      <c r="R3177">
        <f t="shared" si="451"/>
        <v>12.14</v>
      </c>
      <c r="S3177" s="15">
        <f t="shared" si="452"/>
        <v>42510.341631944444</v>
      </c>
      <c r="T3177" s="15">
        <f t="shared" si="453"/>
        <v>42540.341631944444</v>
      </c>
      <c r="U3177">
        <f t="shared" si="455"/>
        <v>2016</v>
      </c>
    </row>
    <row r="3178" spans="1:22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 t="s">
        <v>8316</v>
      </c>
      <c r="P3178" t="s">
        <v>8334</v>
      </c>
      <c r="Q3178">
        <f t="shared" si="450"/>
        <v>8</v>
      </c>
      <c r="R3178">
        <f t="shared" si="451"/>
        <v>10.38</v>
      </c>
      <c r="S3178" s="15">
        <f t="shared" si="452"/>
        <v>42333.598530092597</v>
      </c>
      <c r="T3178" s="15">
        <f t="shared" si="453"/>
        <v>42363.598530092597</v>
      </c>
      <c r="U3178">
        <f t="shared" si="455"/>
        <v>2015</v>
      </c>
    </row>
    <row r="3179" spans="1:22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 t="s">
        <v>8321</v>
      </c>
      <c r="P3179" t="s">
        <v>8339</v>
      </c>
      <c r="Q3179">
        <f t="shared" si="450"/>
        <v>3</v>
      </c>
      <c r="R3179">
        <f t="shared" si="451"/>
        <v>20.5</v>
      </c>
      <c r="S3179" s="15">
        <f t="shared" si="452"/>
        <v>41753.758043981477</v>
      </c>
      <c r="T3179" s="15">
        <f t="shared" si="453"/>
        <v>41773.758043981477</v>
      </c>
      <c r="U3179">
        <f t="shared" si="455"/>
        <v>2014</v>
      </c>
    </row>
    <row r="3180" spans="1:22" ht="48" hidden="1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 t="s">
        <v>8308</v>
      </c>
      <c r="P3180" t="s">
        <v>8342</v>
      </c>
      <c r="Q3180">
        <f t="shared" si="450"/>
        <v>0</v>
      </c>
      <c r="R3180">
        <f t="shared" si="451"/>
        <v>20.5</v>
      </c>
      <c r="S3180" s="15">
        <f t="shared" si="452"/>
        <v>41961.18913194444</v>
      </c>
      <c r="T3180" s="15">
        <f t="shared" si="453"/>
        <v>41991.18913194444</v>
      </c>
      <c r="U3180">
        <f t="shared" si="455"/>
        <v>2014</v>
      </c>
    </row>
    <row r="3181" spans="1:22" ht="48" hidden="1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 t="s">
        <v>8321</v>
      </c>
      <c r="P3181" t="s">
        <v>8339</v>
      </c>
      <c r="Q3181">
        <f t="shared" si="450"/>
        <v>1</v>
      </c>
      <c r="R3181">
        <f t="shared" si="451"/>
        <v>16.399999999999999</v>
      </c>
      <c r="S3181" s="15">
        <f t="shared" si="452"/>
        <v>41938.717256944445</v>
      </c>
      <c r="T3181" s="15">
        <f t="shared" si="453"/>
        <v>41969.551388888889</v>
      </c>
      <c r="U3181">
        <f t="shared" si="455"/>
        <v>2014</v>
      </c>
    </row>
    <row r="3182" spans="1:22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 t="s">
        <v>8321</v>
      </c>
      <c r="P3182" t="s">
        <v>8337</v>
      </c>
      <c r="Q3182">
        <f t="shared" si="450"/>
        <v>0</v>
      </c>
      <c r="R3182">
        <f t="shared" si="451"/>
        <v>20.25</v>
      </c>
      <c r="S3182" s="15">
        <f t="shared" si="452"/>
        <v>42168.559432870374</v>
      </c>
      <c r="T3182" s="15">
        <f t="shared" si="453"/>
        <v>42208.559432870374</v>
      </c>
      <c r="U3182">
        <f t="shared" si="455"/>
        <v>2015</v>
      </c>
    </row>
    <row r="3183" spans="1:22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 t="s">
        <v>8316</v>
      </c>
      <c r="P3183" t="s">
        <v>8334</v>
      </c>
      <c r="Q3183">
        <f t="shared" si="450"/>
        <v>3</v>
      </c>
      <c r="R3183">
        <f t="shared" si="451"/>
        <v>16.2</v>
      </c>
      <c r="S3183" s="15">
        <f t="shared" si="452"/>
        <v>41661.381041666667</v>
      </c>
      <c r="T3183" s="15">
        <f t="shared" si="453"/>
        <v>41689.381041666667</v>
      </c>
      <c r="U3183">
        <f t="shared" si="455"/>
        <v>2014</v>
      </c>
    </row>
    <row r="3184" spans="1:22" ht="48" hidden="1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 t="s">
        <v>8311</v>
      </c>
      <c r="P3184" t="s">
        <v>8349</v>
      </c>
      <c r="Q3184">
        <f t="shared" si="450"/>
        <v>1</v>
      </c>
      <c r="R3184">
        <f t="shared" si="451"/>
        <v>20</v>
      </c>
      <c r="S3184" s="15">
        <f t="shared" si="452"/>
        <v>42144.769479166673</v>
      </c>
      <c r="T3184" s="15">
        <f t="shared" si="453"/>
        <v>42174.769479166673</v>
      </c>
      <c r="U3184">
        <f t="shared" si="455"/>
        <v>2015</v>
      </c>
    </row>
    <row r="3185" spans="1:22" ht="48" hidden="1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 t="s">
        <v>8308</v>
      </c>
      <c r="P3185" t="s">
        <v>8342</v>
      </c>
      <c r="Q3185">
        <f t="shared" si="450"/>
        <v>1</v>
      </c>
      <c r="R3185">
        <f t="shared" si="451"/>
        <v>20</v>
      </c>
      <c r="S3185" s="15">
        <f t="shared" si="452"/>
        <v>42632.443368055552</v>
      </c>
      <c r="T3185" s="15">
        <f t="shared" si="453"/>
        <v>42662.443368055552</v>
      </c>
      <c r="U3185">
        <f t="shared" si="455"/>
        <v>2016</v>
      </c>
    </row>
    <row r="3186" spans="1:22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 t="s">
        <v>8319</v>
      </c>
      <c r="P3186" t="s">
        <v>8320</v>
      </c>
      <c r="Q3186">
        <f t="shared" si="450"/>
        <v>8</v>
      </c>
      <c r="R3186">
        <f t="shared" si="451"/>
        <v>11.43</v>
      </c>
      <c r="S3186" s="15">
        <f t="shared" si="452"/>
        <v>42794.022349537037</v>
      </c>
      <c r="T3186" s="15">
        <f t="shared" si="453"/>
        <v>42823.980682870373</v>
      </c>
      <c r="U3186">
        <f t="shared" si="455"/>
        <v>2017</v>
      </c>
    </row>
    <row r="3187" spans="1:22" ht="48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 t="s">
        <v>8323</v>
      </c>
      <c r="P3187" t="s">
        <v>8326</v>
      </c>
      <c r="Q3187">
        <f t="shared" si="450"/>
        <v>11</v>
      </c>
      <c r="R3187">
        <f t="shared" si="451"/>
        <v>40</v>
      </c>
      <c r="S3187" s="15">
        <f t="shared" si="452"/>
        <v>42497.070775462969</v>
      </c>
      <c r="T3187" s="15">
        <f t="shared" si="453"/>
        <v>42514.600694444445</v>
      </c>
      <c r="U3187">
        <f t="shared" si="455"/>
        <v>2016</v>
      </c>
      <c r="V3187">
        <f t="shared" ref="V3187:V3188" si="458">_xlfn.DAYS(T3187,S3187)</f>
        <v>17</v>
      </c>
    </row>
    <row r="3188" spans="1:22" ht="4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 t="s">
        <v>8323</v>
      </c>
      <c r="P3188" t="s">
        <v>8326</v>
      </c>
      <c r="Q3188">
        <f t="shared" si="450"/>
        <v>32</v>
      </c>
      <c r="R3188">
        <f t="shared" si="451"/>
        <v>26.67</v>
      </c>
      <c r="S3188" s="15">
        <f t="shared" si="452"/>
        <v>42257.590833333335</v>
      </c>
      <c r="T3188" s="15">
        <f t="shared" si="453"/>
        <v>42271.590833333335</v>
      </c>
      <c r="U3188">
        <f t="shared" si="455"/>
        <v>2015</v>
      </c>
      <c r="V3188">
        <f t="shared" si="458"/>
        <v>14</v>
      </c>
    </row>
    <row r="3189" spans="1:22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 t="s">
        <v>8313</v>
      </c>
      <c r="P3189" t="s">
        <v>8353</v>
      </c>
      <c r="Q3189">
        <f t="shared" si="450"/>
        <v>8</v>
      </c>
      <c r="R3189">
        <f t="shared" si="451"/>
        <v>26</v>
      </c>
      <c r="S3189" s="15">
        <f t="shared" si="452"/>
        <v>42181.902037037042</v>
      </c>
      <c r="T3189" s="15">
        <f t="shared" si="453"/>
        <v>42201.902037037042</v>
      </c>
      <c r="U3189">
        <f t="shared" si="455"/>
        <v>2015</v>
      </c>
    </row>
    <row r="3190" spans="1:22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 t="s">
        <v>8311</v>
      </c>
      <c r="P3190" t="s">
        <v>8348</v>
      </c>
      <c r="Q3190">
        <f t="shared" si="450"/>
        <v>1</v>
      </c>
      <c r="R3190">
        <f t="shared" si="451"/>
        <v>38.5</v>
      </c>
      <c r="S3190" s="15">
        <f t="shared" si="452"/>
        <v>42391.35019675926</v>
      </c>
      <c r="T3190" s="15">
        <f t="shared" si="453"/>
        <v>42421.35019675926</v>
      </c>
      <c r="U3190">
        <f t="shared" si="455"/>
        <v>2016</v>
      </c>
    </row>
    <row r="3191" spans="1:22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 t="s">
        <v>8321</v>
      </c>
      <c r="P3191" t="s">
        <v>8339</v>
      </c>
      <c r="Q3191">
        <f t="shared" si="450"/>
        <v>1</v>
      </c>
      <c r="R3191">
        <f t="shared" si="451"/>
        <v>15.2</v>
      </c>
      <c r="S3191" s="15">
        <f t="shared" si="452"/>
        <v>41129.942870370374</v>
      </c>
      <c r="T3191" s="15">
        <f t="shared" si="453"/>
        <v>41159.942870370374</v>
      </c>
      <c r="U3191">
        <f t="shared" si="455"/>
        <v>2012</v>
      </c>
    </row>
    <row r="3192" spans="1:22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 t="s">
        <v>8313</v>
      </c>
      <c r="P3192" t="s">
        <v>8314</v>
      </c>
      <c r="Q3192">
        <f t="shared" si="450"/>
        <v>1</v>
      </c>
      <c r="R3192">
        <f t="shared" si="451"/>
        <v>19</v>
      </c>
      <c r="S3192" s="15">
        <f t="shared" si="452"/>
        <v>41913.94840277778</v>
      </c>
      <c r="T3192" s="15">
        <f t="shared" si="453"/>
        <v>41943.94840277778</v>
      </c>
      <c r="U3192">
        <f t="shared" si="455"/>
        <v>2014</v>
      </c>
    </row>
    <row r="3193" spans="1:22" ht="32" hidden="1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 t="s">
        <v>8311</v>
      </c>
      <c r="P3193" t="s">
        <v>8348</v>
      </c>
      <c r="Q3193">
        <f t="shared" si="450"/>
        <v>0</v>
      </c>
      <c r="R3193">
        <f t="shared" si="451"/>
        <v>25</v>
      </c>
      <c r="S3193" s="15">
        <f t="shared" si="452"/>
        <v>42529.730717592596</v>
      </c>
      <c r="T3193" s="15">
        <f t="shared" si="453"/>
        <v>42559.730717592596</v>
      </c>
      <c r="U3193">
        <f t="shared" si="455"/>
        <v>2016</v>
      </c>
    </row>
    <row r="3194" spans="1:22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 t="s">
        <v>8319</v>
      </c>
      <c r="P3194" t="s">
        <v>8345</v>
      </c>
      <c r="Q3194">
        <f t="shared" si="450"/>
        <v>0</v>
      </c>
      <c r="R3194">
        <f t="shared" si="451"/>
        <v>37.5</v>
      </c>
      <c r="S3194" s="15">
        <f t="shared" si="452"/>
        <v>42507.71025462963</v>
      </c>
      <c r="T3194" s="15">
        <f t="shared" si="453"/>
        <v>42537.71025462963</v>
      </c>
      <c r="U3194">
        <f t="shared" si="455"/>
        <v>2016</v>
      </c>
    </row>
    <row r="3195" spans="1:22" ht="48" hidden="1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 t="s">
        <v>8319</v>
      </c>
      <c r="P3195" t="s">
        <v>8357</v>
      </c>
      <c r="Q3195">
        <f t="shared" si="450"/>
        <v>0</v>
      </c>
      <c r="R3195">
        <f t="shared" si="451"/>
        <v>37.5</v>
      </c>
      <c r="S3195" s="15">
        <f t="shared" si="452"/>
        <v>42078.997361111105</v>
      </c>
      <c r="T3195" s="15">
        <f t="shared" si="453"/>
        <v>42138.997361111105</v>
      </c>
      <c r="U3195">
        <f t="shared" si="455"/>
        <v>2015</v>
      </c>
    </row>
    <row r="3196" spans="1:22" ht="32" hidden="1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 t="s">
        <v>8323</v>
      </c>
      <c r="P3196" t="s">
        <v>8324</v>
      </c>
      <c r="Q3196">
        <f t="shared" si="450"/>
        <v>0</v>
      </c>
      <c r="R3196">
        <f t="shared" si="451"/>
        <v>37.5</v>
      </c>
      <c r="S3196" s="15">
        <f t="shared" si="452"/>
        <v>42122.670069444444</v>
      </c>
      <c r="T3196" s="15">
        <f t="shared" si="453"/>
        <v>42152.665972222225</v>
      </c>
      <c r="U3196">
        <f t="shared" si="455"/>
        <v>2015</v>
      </c>
    </row>
    <row r="3197" spans="1:22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 t="s">
        <v>8327</v>
      </c>
      <c r="P3197" t="s">
        <v>8330</v>
      </c>
      <c r="Q3197">
        <f t="shared" si="450"/>
        <v>0</v>
      </c>
      <c r="R3197">
        <f t="shared" si="451"/>
        <v>37.5</v>
      </c>
      <c r="S3197" s="15">
        <f t="shared" si="452"/>
        <v>42460.610520833332</v>
      </c>
      <c r="T3197" s="15">
        <f t="shared" si="453"/>
        <v>42504.207638888889</v>
      </c>
      <c r="U3197">
        <f t="shared" si="455"/>
        <v>2016</v>
      </c>
    </row>
    <row r="3198" spans="1:22" ht="48" hidden="1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 t="s">
        <v>8308</v>
      </c>
      <c r="P3198" t="s">
        <v>8310</v>
      </c>
      <c r="Q3198">
        <f t="shared" si="450"/>
        <v>0</v>
      </c>
      <c r="R3198">
        <f t="shared" si="451"/>
        <v>75</v>
      </c>
      <c r="S3198" s="15">
        <f t="shared" si="452"/>
        <v>41946.898090277777</v>
      </c>
      <c r="T3198" s="15">
        <f t="shared" si="453"/>
        <v>41991.898090277777</v>
      </c>
      <c r="U3198">
        <f t="shared" si="455"/>
        <v>2014</v>
      </c>
    </row>
    <row r="3199" spans="1:22" ht="48" hidden="1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 t="s">
        <v>8319</v>
      </c>
      <c r="P3199" t="s">
        <v>8345</v>
      </c>
      <c r="Q3199">
        <f t="shared" si="450"/>
        <v>1</v>
      </c>
      <c r="R3199">
        <f t="shared" si="451"/>
        <v>25</v>
      </c>
      <c r="S3199" s="15">
        <f t="shared" si="452"/>
        <v>42594.524756944447</v>
      </c>
      <c r="T3199" s="15">
        <f t="shared" si="453"/>
        <v>42654.524756944447</v>
      </c>
      <c r="U3199">
        <f t="shared" si="455"/>
        <v>2016</v>
      </c>
    </row>
    <row r="3200" spans="1:22" ht="32" hidden="1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 t="s">
        <v>8313</v>
      </c>
      <c r="P3200" t="s">
        <v>8351</v>
      </c>
      <c r="Q3200">
        <f t="shared" si="450"/>
        <v>2</v>
      </c>
      <c r="R3200">
        <f t="shared" si="451"/>
        <v>25</v>
      </c>
      <c r="S3200" s="15">
        <f t="shared" si="452"/>
        <v>41941.430196759262</v>
      </c>
      <c r="T3200" s="15">
        <f t="shared" si="453"/>
        <v>41986.471863425926</v>
      </c>
      <c r="U3200">
        <f t="shared" si="455"/>
        <v>2014</v>
      </c>
    </row>
    <row r="3201" spans="1:22" ht="64" hidden="1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 t="s">
        <v>8308</v>
      </c>
      <c r="P3201" t="s">
        <v>8342</v>
      </c>
      <c r="Q3201">
        <f t="shared" si="450"/>
        <v>3</v>
      </c>
      <c r="R3201">
        <f t="shared" si="451"/>
        <v>37.5</v>
      </c>
      <c r="S3201" s="15">
        <f t="shared" si="452"/>
        <v>42195.187534722223</v>
      </c>
      <c r="T3201" s="15">
        <f t="shared" si="453"/>
        <v>42220.187534722223</v>
      </c>
      <c r="U3201">
        <f t="shared" si="455"/>
        <v>2015</v>
      </c>
    </row>
    <row r="3202" spans="1:22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 t="s">
        <v>8323</v>
      </c>
      <c r="P3202" t="s">
        <v>8326</v>
      </c>
      <c r="Q3202">
        <f t="shared" si="450"/>
        <v>4</v>
      </c>
      <c r="R3202">
        <f t="shared" si="451"/>
        <v>25</v>
      </c>
      <c r="S3202" s="15">
        <f t="shared" si="452"/>
        <v>41851.700925925928</v>
      </c>
      <c r="T3202" s="15">
        <f t="shared" si="453"/>
        <v>41891.700925925928</v>
      </c>
      <c r="U3202">
        <f t="shared" si="455"/>
        <v>2014</v>
      </c>
      <c r="V3202">
        <f t="shared" ref="V3202:V3204" si="459">_xlfn.DAYS(T3202,S3202)</f>
        <v>40</v>
      </c>
    </row>
    <row r="3203" spans="1:22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 t="s">
        <v>8323</v>
      </c>
      <c r="P3203" t="s">
        <v>8326</v>
      </c>
      <c r="Q3203">
        <f t="shared" ref="Q3203:Q3266" si="460">ROUND(E3203/D3203*100,0)</f>
        <v>5</v>
      </c>
      <c r="R3203">
        <f t="shared" ref="R3203:R3266" si="461">IFERROR(ROUND(E3203/L3203,2),0)</f>
        <v>18.75</v>
      </c>
      <c r="S3203" s="15">
        <f t="shared" ref="S3203:S3266" si="462">(((J3203/60)/60)/24)+DATE(1970,1,1)</f>
        <v>41940.967951388891</v>
      </c>
      <c r="T3203" s="15">
        <f t="shared" ref="T3203:T3266" si="463">(((I3203/60)/60)/24)+DATE(1970,1,1)</f>
        <v>41952.5</v>
      </c>
      <c r="U3203">
        <f t="shared" si="455"/>
        <v>2014</v>
      </c>
      <c r="V3203">
        <f t="shared" si="459"/>
        <v>12</v>
      </c>
    </row>
    <row r="3204" spans="1:22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 t="s">
        <v>8323</v>
      </c>
      <c r="P3204" t="s">
        <v>8326</v>
      </c>
      <c r="Q3204">
        <f t="shared" si="460"/>
        <v>150</v>
      </c>
      <c r="R3204">
        <f t="shared" si="461"/>
        <v>25</v>
      </c>
      <c r="S3204" s="15">
        <f t="shared" si="462"/>
        <v>42416.691655092596</v>
      </c>
      <c r="T3204" s="15">
        <f t="shared" si="463"/>
        <v>42432.791666666672</v>
      </c>
      <c r="U3204">
        <f t="shared" si="455"/>
        <v>2016</v>
      </c>
      <c r="V3204">
        <f t="shared" si="459"/>
        <v>16</v>
      </c>
    </row>
    <row r="3205" spans="1:22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 t="s">
        <v>8319</v>
      </c>
      <c r="P3205" t="s">
        <v>8345</v>
      </c>
      <c r="Q3205">
        <f t="shared" si="460"/>
        <v>0</v>
      </c>
      <c r="R3205">
        <f t="shared" si="461"/>
        <v>5.29</v>
      </c>
      <c r="S3205" s="15">
        <f t="shared" si="462"/>
        <v>42028.118865740747</v>
      </c>
      <c r="T3205" s="15">
        <f t="shared" si="463"/>
        <v>42059.125</v>
      </c>
      <c r="U3205">
        <f t="shared" si="455"/>
        <v>2015</v>
      </c>
    </row>
    <row r="3206" spans="1:22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 t="s">
        <v>8319</v>
      </c>
      <c r="P3206" t="s">
        <v>8345</v>
      </c>
      <c r="Q3206">
        <f t="shared" si="460"/>
        <v>0</v>
      </c>
      <c r="R3206">
        <f t="shared" si="461"/>
        <v>24.33</v>
      </c>
      <c r="S3206" s="15">
        <f t="shared" si="462"/>
        <v>42675.171076388884</v>
      </c>
      <c r="T3206" s="15">
        <f t="shared" si="463"/>
        <v>42705.212743055556</v>
      </c>
      <c r="U3206">
        <f t="shared" si="455"/>
        <v>2016</v>
      </c>
    </row>
    <row r="3207" spans="1:22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 t="s">
        <v>8327</v>
      </c>
      <c r="P3207" t="s">
        <v>8328</v>
      </c>
      <c r="Q3207">
        <f t="shared" si="460"/>
        <v>7</v>
      </c>
      <c r="R3207">
        <f t="shared" si="461"/>
        <v>18</v>
      </c>
      <c r="S3207" s="15">
        <f t="shared" si="462"/>
        <v>40751.753298611111</v>
      </c>
      <c r="T3207" s="15">
        <f t="shared" si="463"/>
        <v>40787.25</v>
      </c>
      <c r="U3207">
        <f t="shared" si="455"/>
        <v>2011</v>
      </c>
    </row>
    <row r="3208" spans="1:22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 t="s">
        <v>8311</v>
      </c>
      <c r="P3208" t="s">
        <v>8348</v>
      </c>
      <c r="Q3208">
        <f t="shared" si="460"/>
        <v>7</v>
      </c>
      <c r="R3208">
        <f t="shared" si="461"/>
        <v>12</v>
      </c>
      <c r="S3208" s="15">
        <f t="shared" si="462"/>
        <v>42291.872175925921</v>
      </c>
      <c r="T3208" s="15">
        <f t="shared" si="463"/>
        <v>42321.913842592592</v>
      </c>
      <c r="U3208">
        <f t="shared" si="455"/>
        <v>2015</v>
      </c>
    </row>
    <row r="3209" spans="1:22" ht="48" hidden="1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 t="s">
        <v>8323</v>
      </c>
      <c r="P3209" t="s">
        <v>8324</v>
      </c>
      <c r="Q3209">
        <f t="shared" si="460"/>
        <v>0</v>
      </c>
      <c r="R3209">
        <f t="shared" si="461"/>
        <v>23.67</v>
      </c>
      <c r="S3209" s="15">
        <f t="shared" si="462"/>
        <v>42031.138831018514</v>
      </c>
      <c r="T3209" s="15">
        <f t="shared" si="463"/>
        <v>42061.138831018514</v>
      </c>
      <c r="U3209">
        <f t="shared" si="455"/>
        <v>2015</v>
      </c>
    </row>
    <row r="3210" spans="1:22" ht="32" hidden="1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 t="s">
        <v>8319</v>
      </c>
      <c r="P3210" t="s">
        <v>8345</v>
      </c>
      <c r="Q3210">
        <f t="shared" si="460"/>
        <v>0</v>
      </c>
      <c r="R3210">
        <f t="shared" si="461"/>
        <v>23.67</v>
      </c>
      <c r="S3210" s="15">
        <f t="shared" si="462"/>
        <v>42048.181921296295</v>
      </c>
      <c r="T3210" s="15">
        <f t="shared" si="463"/>
        <v>42108.14025462963</v>
      </c>
      <c r="U3210">
        <f t="shared" si="455"/>
        <v>2015</v>
      </c>
    </row>
    <row r="3211" spans="1:22" ht="48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 t="s">
        <v>8323</v>
      </c>
      <c r="P3211" t="s">
        <v>8326</v>
      </c>
      <c r="Q3211">
        <f t="shared" si="460"/>
        <v>0</v>
      </c>
      <c r="R3211">
        <f t="shared" si="461"/>
        <v>23.33</v>
      </c>
      <c r="S3211" s="15">
        <f t="shared" si="462"/>
        <v>42123.648831018523</v>
      </c>
      <c r="T3211" s="15">
        <f t="shared" si="463"/>
        <v>42153.648831018523</v>
      </c>
      <c r="U3211">
        <f t="shared" si="455"/>
        <v>2015</v>
      </c>
      <c r="V3211">
        <f>_xlfn.DAYS(T3211,S3211)</f>
        <v>30</v>
      </c>
    </row>
    <row r="3212" spans="1:22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 t="s">
        <v>8308</v>
      </c>
      <c r="P3212" t="s">
        <v>8342</v>
      </c>
      <c r="Q3212">
        <f t="shared" si="460"/>
        <v>0</v>
      </c>
      <c r="R3212">
        <f t="shared" si="461"/>
        <v>35</v>
      </c>
      <c r="S3212" s="15">
        <f t="shared" si="462"/>
        <v>41914.092152777775</v>
      </c>
      <c r="T3212" s="15">
        <f t="shared" si="463"/>
        <v>41944.092152777775</v>
      </c>
      <c r="U3212">
        <f t="shared" si="455"/>
        <v>2014</v>
      </c>
    </row>
    <row r="3213" spans="1:22" ht="48" hidden="1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 t="s">
        <v>8316</v>
      </c>
      <c r="P3213" t="s">
        <v>8334</v>
      </c>
      <c r="Q3213">
        <f t="shared" si="460"/>
        <v>1</v>
      </c>
      <c r="R3213">
        <f t="shared" si="461"/>
        <v>35</v>
      </c>
      <c r="S3213" s="15">
        <f t="shared" si="462"/>
        <v>41163.011828703704</v>
      </c>
      <c r="T3213" s="15">
        <f t="shared" si="463"/>
        <v>41183.011828703704</v>
      </c>
      <c r="U3213">
        <f t="shared" si="455"/>
        <v>2012</v>
      </c>
    </row>
    <row r="3214" spans="1:22" ht="48" hidden="1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 t="s">
        <v>8319</v>
      </c>
      <c r="P3214" t="s">
        <v>8345</v>
      </c>
      <c r="Q3214">
        <f t="shared" si="460"/>
        <v>1</v>
      </c>
      <c r="R3214">
        <f t="shared" si="461"/>
        <v>17.5</v>
      </c>
      <c r="S3214" s="15">
        <f t="shared" si="462"/>
        <v>41870.87467592593</v>
      </c>
      <c r="T3214" s="15">
        <f t="shared" si="463"/>
        <v>41900.87467592593</v>
      </c>
      <c r="U3214">
        <f t="shared" ref="U3214:U3277" si="464">YEAR(S3214)</f>
        <v>2014</v>
      </c>
    </row>
    <row r="3215" spans="1:22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 t="s">
        <v>8327</v>
      </c>
      <c r="P3215" t="s">
        <v>8328</v>
      </c>
      <c r="Q3215">
        <f t="shared" si="460"/>
        <v>3</v>
      </c>
      <c r="R3215">
        <f t="shared" si="461"/>
        <v>35</v>
      </c>
      <c r="S3215" s="15">
        <f t="shared" si="462"/>
        <v>40878.758217592593</v>
      </c>
      <c r="T3215" s="15">
        <f t="shared" si="463"/>
        <v>40923.758217592593</v>
      </c>
      <c r="U3215">
        <f t="shared" si="464"/>
        <v>2011</v>
      </c>
    </row>
    <row r="3216" spans="1:22" ht="48" hidden="1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 t="s">
        <v>8321</v>
      </c>
      <c r="P3216" t="s">
        <v>8337</v>
      </c>
      <c r="Q3216">
        <f t="shared" si="460"/>
        <v>14</v>
      </c>
      <c r="R3216">
        <f t="shared" si="461"/>
        <v>11.67</v>
      </c>
      <c r="S3216" s="15">
        <f t="shared" si="462"/>
        <v>42709.993981481486</v>
      </c>
      <c r="T3216" s="15">
        <f t="shared" si="463"/>
        <v>42769.993981481486</v>
      </c>
      <c r="U3216">
        <f t="shared" si="464"/>
        <v>2016</v>
      </c>
    </row>
    <row r="3217" spans="1:22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 t="s">
        <v>8323</v>
      </c>
      <c r="P3217" t="s">
        <v>8326</v>
      </c>
      <c r="Q3217">
        <f t="shared" si="460"/>
        <v>14</v>
      </c>
      <c r="R3217">
        <f t="shared" si="461"/>
        <v>10</v>
      </c>
      <c r="S3217" s="15">
        <f t="shared" si="462"/>
        <v>41869.872685185182</v>
      </c>
      <c r="T3217" s="15">
        <f t="shared" si="463"/>
        <v>41899.872685185182</v>
      </c>
      <c r="U3217">
        <f t="shared" si="464"/>
        <v>2014</v>
      </c>
      <c r="V3217">
        <f t="shared" ref="V3217:V3219" si="465">_xlfn.DAYS(T3217,S3217)</f>
        <v>30</v>
      </c>
    </row>
    <row r="3218" spans="1:22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 t="s">
        <v>8323</v>
      </c>
      <c r="P3218" t="s">
        <v>8326</v>
      </c>
      <c r="Q3218">
        <f t="shared" si="460"/>
        <v>35</v>
      </c>
      <c r="R3218">
        <f t="shared" si="461"/>
        <v>17.5</v>
      </c>
      <c r="S3218" s="15">
        <f t="shared" si="462"/>
        <v>42019.683761574073</v>
      </c>
      <c r="T3218" s="15">
        <f t="shared" si="463"/>
        <v>42049.477083333331</v>
      </c>
      <c r="U3218">
        <f t="shared" si="464"/>
        <v>2015</v>
      </c>
      <c r="V3218">
        <f t="shared" si="465"/>
        <v>30</v>
      </c>
    </row>
    <row r="3219" spans="1:22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 t="s">
        <v>8323</v>
      </c>
      <c r="P3219" t="s">
        <v>8326</v>
      </c>
      <c r="Q3219">
        <f t="shared" si="460"/>
        <v>140</v>
      </c>
      <c r="R3219">
        <f t="shared" si="461"/>
        <v>23.33</v>
      </c>
      <c r="S3219" s="15">
        <f t="shared" si="462"/>
        <v>42493.597013888888</v>
      </c>
      <c r="T3219" s="15">
        <f t="shared" si="463"/>
        <v>42505.958333333328</v>
      </c>
      <c r="U3219">
        <f t="shared" si="464"/>
        <v>2016</v>
      </c>
      <c r="V3219">
        <f t="shared" si="465"/>
        <v>12</v>
      </c>
    </row>
    <row r="3220" spans="1:22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 t="s">
        <v>8313</v>
      </c>
      <c r="P3220" t="s">
        <v>8314</v>
      </c>
      <c r="Q3220">
        <f t="shared" si="460"/>
        <v>2</v>
      </c>
      <c r="R3220">
        <f t="shared" si="461"/>
        <v>11.64</v>
      </c>
      <c r="S3220" s="15">
        <f t="shared" si="462"/>
        <v>41934.842685185184</v>
      </c>
      <c r="T3220" s="15">
        <f t="shared" si="463"/>
        <v>41954.884351851855</v>
      </c>
      <c r="U3220">
        <f t="shared" si="464"/>
        <v>2014</v>
      </c>
    </row>
    <row r="3221" spans="1:22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 t="s">
        <v>8323</v>
      </c>
      <c r="P3221" t="s">
        <v>8326</v>
      </c>
      <c r="Q3221">
        <f t="shared" si="460"/>
        <v>4</v>
      </c>
      <c r="R3221">
        <f t="shared" si="461"/>
        <v>23</v>
      </c>
      <c r="S3221" s="15">
        <f t="shared" si="462"/>
        <v>42401.672372685185</v>
      </c>
      <c r="T3221" s="15">
        <f t="shared" si="463"/>
        <v>42431.672372685185</v>
      </c>
      <c r="U3221">
        <f t="shared" si="464"/>
        <v>2016</v>
      </c>
      <c r="V3221">
        <f>_xlfn.DAYS(T3221,S3221)</f>
        <v>30</v>
      </c>
    </row>
    <row r="3222" spans="1:22" ht="48" hidden="1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 t="s">
        <v>8308</v>
      </c>
      <c r="P3222" t="s">
        <v>8342</v>
      </c>
      <c r="Q3222">
        <f t="shared" si="460"/>
        <v>0</v>
      </c>
      <c r="R3222">
        <f t="shared" si="461"/>
        <v>34</v>
      </c>
      <c r="S3222" s="15">
        <f t="shared" si="462"/>
        <v>42022.069988425923</v>
      </c>
      <c r="T3222" s="15">
        <f t="shared" si="463"/>
        <v>42052.069988425923</v>
      </c>
      <c r="U3222">
        <f t="shared" si="464"/>
        <v>2015</v>
      </c>
    </row>
    <row r="3223" spans="1:22" ht="48" hidden="1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 t="s">
        <v>8308</v>
      </c>
      <c r="P3223" t="s">
        <v>8342</v>
      </c>
      <c r="Q3223">
        <f t="shared" si="460"/>
        <v>3</v>
      </c>
      <c r="R3223">
        <f t="shared" si="461"/>
        <v>8.5</v>
      </c>
      <c r="S3223" s="15">
        <f t="shared" si="462"/>
        <v>42163.636828703704</v>
      </c>
      <c r="T3223" s="15">
        <f t="shared" si="463"/>
        <v>42193.636828703704</v>
      </c>
      <c r="U3223">
        <f t="shared" si="464"/>
        <v>2015</v>
      </c>
    </row>
    <row r="3224" spans="1:22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 t="s">
        <v>8311</v>
      </c>
      <c r="P3224" t="s">
        <v>8349</v>
      </c>
      <c r="Q3224">
        <f t="shared" si="460"/>
        <v>1</v>
      </c>
      <c r="R3224">
        <f t="shared" si="461"/>
        <v>67</v>
      </c>
      <c r="S3224" s="15">
        <f t="shared" si="462"/>
        <v>41555.041701388887</v>
      </c>
      <c r="T3224" s="15">
        <f t="shared" si="463"/>
        <v>41585.083368055559</v>
      </c>
      <c r="U3224">
        <f t="shared" si="464"/>
        <v>2013</v>
      </c>
    </row>
    <row r="3225" spans="1:22" ht="32" hidden="1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 t="s">
        <v>8319</v>
      </c>
      <c r="P3225" t="s">
        <v>8357</v>
      </c>
      <c r="Q3225">
        <f t="shared" si="460"/>
        <v>0</v>
      </c>
      <c r="R3225">
        <f t="shared" si="461"/>
        <v>16.25</v>
      </c>
      <c r="S3225" s="15">
        <f t="shared" si="462"/>
        <v>41809.155138888891</v>
      </c>
      <c r="T3225" s="15">
        <f t="shared" si="463"/>
        <v>41839.155138888891</v>
      </c>
      <c r="U3225">
        <f t="shared" si="464"/>
        <v>2014</v>
      </c>
    </row>
    <row r="3226" spans="1:22" ht="48" hidden="1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 t="s">
        <v>8327</v>
      </c>
      <c r="P3226" t="s">
        <v>8350</v>
      </c>
      <c r="Q3226">
        <f t="shared" si="460"/>
        <v>1</v>
      </c>
      <c r="R3226">
        <f t="shared" si="461"/>
        <v>32.5</v>
      </c>
      <c r="S3226" s="15">
        <f t="shared" si="462"/>
        <v>40567.825543981482</v>
      </c>
      <c r="T3226" s="15">
        <f t="shared" si="463"/>
        <v>40612.825543981482</v>
      </c>
      <c r="U3226">
        <f t="shared" si="464"/>
        <v>2011</v>
      </c>
    </row>
    <row r="3227" spans="1:22" ht="48" hidden="1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 t="s">
        <v>8327</v>
      </c>
      <c r="P3227" t="s">
        <v>8350</v>
      </c>
      <c r="Q3227">
        <f t="shared" si="460"/>
        <v>1</v>
      </c>
      <c r="R3227">
        <f t="shared" si="461"/>
        <v>32.5</v>
      </c>
      <c r="S3227" s="15">
        <f t="shared" si="462"/>
        <v>40505.232916666668</v>
      </c>
      <c r="T3227" s="15">
        <f t="shared" si="463"/>
        <v>40535.232916666668</v>
      </c>
      <c r="U3227">
        <f t="shared" si="464"/>
        <v>2010</v>
      </c>
    </row>
    <row r="3228" spans="1:22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 t="s">
        <v>8308</v>
      </c>
      <c r="P3228" t="s">
        <v>8310</v>
      </c>
      <c r="Q3228">
        <f t="shared" si="460"/>
        <v>1</v>
      </c>
      <c r="R3228">
        <f t="shared" si="461"/>
        <v>8.1300000000000008</v>
      </c>
      <c r="S3228" s="15">
        <f t="shared" si="462"/>
        <v>41941.10297453704</v>
      </c>
      <c r="T3228" s="15">
        <f t="shared" si="463"/>
        <v>41971.144641203704</v>
      </c>
      <c r="U3228">
        <f t="shared" si="464"/>
        <v>2014</v>
      </c>
    </row>
    <row r="3229" spans="1:22" ht="32" hidden="1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 t="s">
        <v>8308</v>
      </c>
      <c r="P3229" t="s">
        <v>8310</v>
      </c>
      <c r="Q3229">
        <f t="shared" si="460"/>
        <v>2</v>
      </c>
      <c r="R3229">
        <f t="shared" si="461"/>
        <v>13</v>
      </c>
      <c r="S3229" s="15">
        <f t="shared" si="462"/>
        <v>41817.866435185184</v>
      </c>
      <c r="T3229" s="15">
        <f t="shared" si="463"/>
        <v>41847.643750000003</v>
      </c>
      <c r="U3229">
        <f t="shared" si="464"/>
        <v>2014</v>
      </c>
    </row>
    <row r="3230" spans="1:22" ht="48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 t="s">
        <v>8323</v>
      </c>
      <c r="P3230" t="s">
        <v>8326</v>
      </c>
      <c r="Q3230">
        <f t="shared" si="460"/>
        <v>9</v>
      </c>
      <c r="R3230">
        <f t="shared" si="461"/>
        <v>16.25</v>
      </c>
      <c r="S3230" s="15">
        <f t="shared" si="462"/>
        <v>41834.135370370372</v>
      </c>
      <c r="T3230" s="15">
        <f t="shared" si="463"/>
        <v>41849.135370370372</v>
      </c>
      <c r="U3230">
        <f t="shared" si="464"/>
        <v>2014</v>
      </c>
      <c r="V3230">
        <f t="shared" ref="V3230:V3231" si="466">_xlfn.DAYS(T3230,S3230)</f>
        <v>15</v>
      </c>
    </row>
    <row r="3231" spans="1:22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 t="s">
        <v>8323</v>
      </c>
      <c r="P3231" t="s">
        <v>8326</v>
      </c>
      <c r="Q3231">
        <f t="shared" si="460"/>
        <v>6500</v>
      </c>
      <c r="R3231">
        <f t="shared" si="461"/>
        <v>21.67</v>
      </c>
      <c r="S3231" s="15">
        <f t="shared" si="462"/>
        <v>42432.701724537037</v>
      </c>
      <c r="T3231" s="15">
        <f t="shared" si="463"/>
        <v>42457.660057870366</v>
      </c>
      <c r="U3231">
        <f t="shared" si="464"/>
        <v>2016</v>
      </c>
      <c r="V3231">
        <f t="shared" si="466"/>
        <v>25</v>
      </c>
    </row>
    <row r="3232" spans="1:22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 t="s">
        <v>8311</v>
      </c>
      <c r="P3232" t="s">
        <v>8333</v>
      </c>
      <c r="Q3232">
        <f t="shared" si="460"/>
        <v>160</v>
      </c>
      <c r="R3232">
        <f t="shared" si="461"/>
        <v>4.92</v>
      </c>
      <c r="S3232" s="15">
        <f t="shared" si="462"/>
        <v>41486.424317129626</v>
      </c>
      <c r="T3232" s="15">
        <f t="shared" si="463"/>
        <v>41546.424317129626</v>
      </c>
      <c r="U3232">
        <f t="shared" si="464"/>
        <v>2013</v>
      </c>
    </row>
    <row r="3233" spans="1:22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 t="s">
        <v>8323</v>
      </c>
      <c r="P3233" t="s">
        <v>8326</v>
      </c>
      <c r="Q3233">
        <f t="shared" si="460"/>
        <v>2</v>
      </c>
      <c r="R3233">
        <f t="shared" si="461"/>
        <v>15.75</v>
      </c>
      <c r="S3233" s="15">
        <f t="shared" si="462"/>
        <v>42128.615682870368</v>
      </c>
      <c r="T3233" s="15">
        <f t="shared" si="463"/>
        <v>42188.615682870368</v>
      </c>
      <c r="U3233">
        <f t="shared" si="464"/>
        <v>2015</v>
      </c>
      <c r="V3233">
        <f>_xlfn.DAYS(T3233,S3233)</f>
        <v>60</v>
      </c>
    </row>
    <row r="3234" spans="1:22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 t="s">
        <v>8327</v>
      </c>
      <c r="P3234" t="s">
        <v>8350</v>
      </c>
      <c r="Q3234">
        <f t="shared" si="460"/>
        <v>0</v>
      </c>
      <c r="R3234">
        <f t="shared" si="461"/>
        <v>12.4</v>
      </c>
      <c r="S3234" s="15">
        <f t="shared" si="462"/>
        <v>41488.022256944445</v>
      </c>
      <c r="T3234" s="15">
        <f t="shared" si="463"/>
        <v>41518.022256944445</v>
      </c>
      <c r="U3234">
        <f t="shared" si="464"/>
        <v>2013</v>
      </c>
    </row>
    <row r="3235" spans="1:22" ht="48" hidden="1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 t="s">
        <v>8308</v>
      </c>
      <c r="P3235" t="s">
        <v>8342</v>
      </c>
      <c r="Q3235">
        <f t="shared" si="460"/>
        <v>0</v>
      </c>
      <c r="R3235">
        <f t="shared" si="461"/>
        <v>30.5</v>
      </c>
      <c r="S3235" s="15">
        <f t="shared" si="462"/>
        <v>42177.543171296296</v>
      </c>
      <c r="T3235" s="15">
        <f t="shared" si="463"/>
        <v>42207.543171296296</v>
      </c>
      <c r="U3235">
        <f t="shared" si="464"/>
        <v>2015</v>
      </c>
    </row>
    <row r="3236" spans="1:22" ht="32" hidden="1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 t="s">
        <v>8308</v>
      </c>
      <c r="P3236" t="s">
        <v>8310</v>
      </c>
      <c r="Q3236">
        <f t="shared" si="460"/>
        <v>0</v>
      </c>
      <c r="R3236">
        <f t="shared" si="461"/>
        <v>30.5</v>
      </c>
      <c r="S3236" s="15">
        <f t="shared" si="462"/>
        <v>41948.041192129633</v>
      </c>
      <c r="T3236" s="15">
        <f t="shared" si="463"/>
        <v>41978.041192129633</v>
      </c>
      <c r="U3236">
        <f t="shared" si="464"/>
        <v>2014</v>
      </c>
    </row>
    <row r="3237" spans="1:22" ht="48" hidden="1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 t="s">
        <v>8321</v>
      </c>
      <c r="P3237" t="s">
        <v>8339</v>
      </c>
      <c r="Q3237">
        <f t="shared" si="460"/>
        <v>1</v>
      </c>
      <c r="R3237">
        <f t="shared" si="461"/>
        <v>20.329999999999998</v>
      </c>
      <c r="S3237" s="15">
        <f t="shared" si="462"/>
        <v>41547.694456018515</v>
      </c>
      <c r="T3237" s="15">
        <f t="shared" si="463"/>
        <v>41569.165972222225</v>
      </c>
      <c r="U3237">
        <f t="shared" si="464"/>
        <v>2013</v>
      </c>
    </row>
    <row r="3238" spans="1:22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 t="s">
        <v>8323</v>
      </c>
      <c r="P3238" t="s">
        <v>8326</v>
      </c>
      <c r="Q3238">
        <f t="shared" si="460"/>
        <v>8</v>
      </c>
      <c r="R3238">
        <f t="shared" si="461"/>
        <v>10.17</v>
      </c>
      <c r="S3238" s="15">
        <f t="shared" si="462"/>
        <v>42020.768634259264</v>
      </c>
      <c r="T3238" s="15">
        <f t="shared" si="463"/>
        <v>42065.958333333328</v>
      </c>
      <c r="U3238">
        <f t="shared" si="464"/>
        <v>2015</v>
      </c>
      <c r="V3238">
        <f>_xlfn.DAYS(T3238,S3238)</f>
        <v>45</v>
      </c>
    </row>
    <row r="3239" spans="1:22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 t="s">
        <v>8321</v>
      </c>
      <c r="P3239" t="s">
        <v>8325</v>
      </c>
      <c r="Q3239">
        <f t="shared" si="460"/>
        <v>0</v>
      </c>
      <c r="R3239">
        <f t="shared" si="461"/>
        <v>30</v>
      </c>
      <c r="S3239" s="15">
        <f t="shared" si="462"/>
        <v>42129.777210648142</v>
      </c>
      <c r="T3239" s="15">
        <f t="shared" si="463"/>
        <v>42159.777210648142</v>
      </c>
      <c r="U3239">
        <f t="shared" si="464"/>
        <v>2015</v>
      </c>
    </row>
    <row r="3240" spans="1:22" ht="4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 t="s">
        <v>8323</v>
      </c>
      <c r="P3240" t="s">
        <v>8326</v>
      </c>
      <c r="Q3240">
        <f t="shared" si="460"/>
        <v>1</v>
      </c>
      <c r="R3240">
        <f t="shared" si="461"/>
        <v>20</v>
      </c>
      <c r="S3240" s="15">
        <f t="shared" si="462"/>
        <v>42295.891828703709</v>
      </c>
      <c r="T3240" s="15">
        <f t="shared" si="463"/>
        <v>42325.933495370366</v>
      </c>
      <c r="U3240">
        <f t="shared" si="464"/>
        <v>2015</v>
      </c>
      <c r="V3240">
        <f t="shared" ref="V3240:V3241" si="467">_xlfn.DAYS(T3240,S3240)</f>
        <v>30</v>
      </c>
    </row>
    <row r="3241" spans="1:22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 t="s">
        <v>8323</v>
      </c>
      <c r="P3241" t="s">
        <v>8326</v>
      </c>
      <c r="Q3241">
        <f t="shared" si="460"/>
        <v>2</v>
      </c>
      <c r="R3241">
        <f t="shared" si="461"/>
        <v>15</v>
      </c>
      <c r="S3241" s="15">
        <f t="shared" si="462"/>
        <v>42178.815891203703</v>
      </c>
      <c r="T3241" s="15">
        <f t="shared" si="463"/>
        <v>42238.815891203703</v>
      </c>
      <c r="U3241">
        <f t="shared" si="464"/>
        <v>2015</v>
      </c>
      <c r="V3241">
        <f t="shared" si="467"/>
        <v>60</v>
      </c>
    </row>
    <row r="3242" spans="1:22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 t="s">
        <v>8308</v>
      </c>
      <c r="P3242" t="s">
        <v>8342</v>
      </c>
      <c r="Q3242">
        <f t="shared" si="460"/>
        <v>3</v>
      </c>
      <c r="R3242">
        <f t="shared" si="461"/>
        <v>20</v>
      </c>
      <c r="S3242" s="15">
        <f t="shared" si="462"/>
        <v>42087.343090277776</v>
      </c>
      <c r="T3242" s="15">
        <f t="shared" si="463"/>
        <v>42132.343090277776</v>
      </c>
      <c r="U3242">
        <f t="shared" si="464"/>
        <v>2015</v>
      </c>
    </row>
    <row r="3243" spans="1:22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 t="s">
        <v>8323</v>
      </c>
      <c r="P3243" t="s">
        <v>8326</v>
      </c>
      <c r="Q3243">
        <f t="shared" si="460"/>
        <v>6</v>
      </c>
      <c r="R3243">
        <f t="shared" si="461"/>
        <v>15</v>
      </c>
      <c r="S3243" s="15">
        <f t="shared" si="462"/>
        <v>42177.964201388888</v>
      </c>
      <c r="T3243" s="15">
        <f t="shared" si="463"/>
        <v>42207.964201388888</v>
      </c>
      <c r="U3243">
        <f t="shared" si="464"/>
        <v>2015</v>
      </c>
      <c r="V3243">
        <f>_xlfn.DAYS(T3243,S3243)</f>
        <v>30</v>
      </c>
    </row>
    <row r="3244" spans="1:22" ht="32" hidden="1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 t="s">
        <v>8313</v>
      </c>
      <c r="P3244" t="s">
        <v>8355</v>
      </c>
      <c r="Q3244">
        <f t="shared" si="460"/>
        <v>9</v>
      </c>
      <c r="R3244">
        <f t="shared" si="461"/>
        <v>60</v>
      </c>
      <c r="S3244" s="15">
        <f t="shared" si="462"/>
        <v>42286.88217592593</v>
      </c>
      <c r="T3244" s="15">
        <f t="shared" si="463"/>
        <v>42316.923842592587</v>
      </c>
      <c r="U3244">
        <f t="shared" si="464"/>
        <v>2015</v>
      </c>
    </row>
    <row r="3245" spans="1:22" ht="48" hidden="1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 t="s">
        <v>8308</v>
      </c>
      <c r="P3245" t="s">
        <v>8318</v>
      </c>
      <c r="Q3245">
        <f t="shared" si="460"/>
        <v>9</v>
      </c>
      <c r="R3245">
        <f t="shared" si="461"/>
        <v>30</v>
      </c>
      <c r="S3245" s="15">
        <f t="shared" si="462"/>
        <v>41929.174456018518</v>
      </c>
      <c r="T3245" s="15">
        <f t="shared" si="463"/>
        <v>41944.165972222225</v>
      </c>
      <c r="U3245">
        <f t="shared" si="464"/>
        <v>2014</v>
      </c>
    </row>
    <row r="3246" spans="1:22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 t="s">
        <v>8319</v>
      </c>
      <c r="P3246" t="s">
        <v>8345</v>
      </c>
      <c r="Q3246">
        <f t="shared" si="460"/>
        <v>1</v>
      </c>
      <c r="R3246">
        <f t="shared" si="461"/>
        <v>29.5</v>
      </c>
      <c r="S3246" s="15">
        <f t="shared" si="462"/>
        <v>42744.903182870374</v>
      </c>
      <c r="T3246" s="15">
        <f t="shared" si="463"/>
        <v>42774.903182870374</v>
      </c>
      <c r="U3246">
        <f t="shared" si="464"/>
        <v>2017</v>
      </c>
    </row>
    <row r="3247" spans="1:22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 t="s">
        <v>8323</v>
      </c>
      <c r="P3247" t="s">
        <v>8326</v>
      </c>
      <c r="Q3247">
        <f t="shared" si="460"/>
        <v>2</v>
      </c>
      <c r="R3247">
        <f t="shared" si="461"/>
        <v>59</v>
      </c>
      <c r="S3247" s="15">
        <f t="shared" si="462"/>
        <v>42767.031678240746</v>
      </c>
      <c r="T3247" s="15">
        <f t="shared" si="463"/>
        <v>42797.208333333328</v>
      </c>
      <c r="U3247">
        <f t="shared" si="464"/>
        <v>2017</v>
      </c>
      <c r="V3247">
        <f>_xlfn.DAYS(T3247,S3247)</f>
        <v>30</v>
      </c>
    </row>
    <row r="3248" spans="1:22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 t="s">
        <v>8311</v>
      </c>
      <c r="P3248" t="s">
        <v>8352</v>
      </c>
      <c r="Q3248">
        <f t="shared" si="460"/>
        <v>2</v>
      </c>
      <c r="R3248">
        <f t="shared" si="461"/>
        <v>19</v>
      </c>
      <c r="S3248" s="15">
        <f t="shared" si="462"/>
        <v>41840.983541666668</v>
      </c>
      <c r="T3248" s="15">
        <f t="shared" si="463"/>
        <v>41885.983541666668</v>
      </c>
      <c r="U3248">
        <f t="shared" si="464"/>
        <v>2014</v>
      </c>
    </row>
    <row r="3249" spans="1:22" ht="64" hidden="1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 t="s">
        <v>8323</v>
      </c>
      <c r="P3249" t="s">
        <v>8324</v>
      </c>
      <c r="Q3249">
        <f t="shared" si="460"/>
        <v>0</v>
      </c>
      <c r="R3249">
        <f t="shared" si="461"/>
        <v>18.670000000000002</v>
      </c>
      <c r="S3249" s="15">
        <f t="shared" si="462"/>
        <v>41853.563402777778</v>
      </c>
      <c r="T3249" s="15">
        <f t="shared" si="463"/>
        <v>41883.208333333336</v>
      </c>
      <c r="U3249">
        <f t="shared" si="464"/>
        <v>2014</v>
      </c>
    </row>
    <row r="3250" spans="1:22" ht="48" hidden="1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 t="s">
        <v>8308</v>
      </c>
      <c r="P3250" t="s">
        <v>8342</v>
      </c>
      <c r="Q3250">
        <f t="shared" si="460"/>
        <v>1</v>
      </c>
      <c r="R3250">
        <f t="shared" si="461"/>
        <v>14</v>
      </c>
      <c r="S3250" s="15">
        <f t="shared" si="462"/>
        <v>42020.854247685187</v>
      </c>
      <c r="T3250" s="15">
        <f t="shared" si="463"/>
        <v>42050.854247685187</v>
      </c>
      <c r="U3250">
        <f t="shared" si="464"/>
        <v>2015</v>
      </c>
    </row>
    <row r="3251" spans="1:22" ht="32" hidden="1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 t="s">
        <v>8316</v>
      </c>
      <c r="P3251" t="s">
        <v>8334</v>
      </c>
      <c r="Q3251">
        <f t="shared" si="460"/>
        <v>1</v>
      </c>
      <c r="R3251">
        <f t="shared" si="461"/>
        <v>18.670000000000002</v>
      </c>
      <c r="S3251" s="15">
        <f t="shared" si="462"/>
        <v>41101.906111111115</v>
      </c>
      <c r="T3251" s="15">
        <f t="shared" si="463"/>
        <v>41131.906111111115</v>
      </c>
      <c r="U3251">
        <f t="shared" si="464"/>
        <v>2012</v>
      </c>
    </row>
    <row r="3252" spans="1:22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 t="s">
        <v>8308</v>
      </c>
      <c r="P3252" t="s">
        <v>8342</v>
      </c>
      <c r="Q3252">
        <f t="shared" si="460"/>
        <v>0</v>
      </c>
      <c r="R3252">
        <f t="shared" si="461"/>
        <v>27.5</v>
      </c>
      <c r="S3252" s="15">
        <f t="shared" si="462"/>
        <v>42268.658715277779</v>
      </c>
      <c r="T3252" s="15">
        <f t="shared" si="463"/>
        <v>42303.658715277779</v>
      </c>
      <c r="U3252">
        <f t="shared" si="464"/>
        <v>2015</v>
      </c>
    </row>
    <row r="3253" spans="1:22" ht="48" hidden="1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 t="s">
        <v>8308</v>
      </c>
      <c r="P3253" t="s">
        <v>8342</v>
      </c>
      <c r="Q3253">
        <f t="shared" si="460"/>
        <v>0</v>
      </c>
      <c r="R3253">
        <f t="shared" si="461"/>
        <v>18.329999999999998</v>
      </c>
      <c r="S3253" s="15">
        <f t="shared" si="462"/>
        <v>42248.793310185181</v>
      </c>
      <c r="T3253" s="15">
        <f t="shared" si="463"/>
        <v>42278.793310185181</v>
      </c>
      <c r="U3253">
        <f t="shared" si="464"/>
        <v>2015</v>
      </c>
    </row>
    <row r="3254" spans="1:22" ht="48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 t="s">
        <v>8323</v>
      </c>
      <c r="P3254" t="s">
        <v>8326</v>
      </c>
      <c r="Q3254">
        <f t="shared" si="460"/>
        <v>0</v>
      </c>
      <c r="R3254">
        <f t="shared" si="461"/>
        <v>18.329999999999998</v>
      </c>
      <c r="S3254" s="15">
        <f t="shared" si="462"/>
        <v>41784.789687500001</v>
      </c>
      <c r="T3254" s="15">
        <f t="shared" si="463"/>
        <v>41814.789687500001</v>
      </c>
      <c r="U3254">
        <f t="shared" si="464"/>
        <v>2014</v>
      </c>
      <c r="V3254">
        <f>_xlfn.DAYS(T3254,S3254)</f>
        <v>30</v>
      </c>
    </row>
    <row r="3255" spans="1:22" ht="48" hidden="1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 t="s">
        <v>8311</v>
      </c>
      <c r="P3255" t="s">
        <v>8349</v>
      </c>
      <c r="Q3255">
        <f t="shared" si="460"/>
        <v>1</v>
      </c>
      <c r="R3255">
        <f t="shared" si="461"/>
        <v>27.5</v>
      </c>
      <c r="S3255" s="15">
        <f t="shared" si="462"/>
        <v>41054.847777777781</v>
      </c>
      <c r="T3255" s="15">
        <f t="shared" si="463"/>
        <v>41114.847777777781</v>
      </c>
      <c r="U3255">
        <f t="shared" si="464"/>
        <v>2012</v>
      </c>
    </row>
    <row r="3256" spans="1:22" ht="48" hidden="1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 t="s">
        <v>8308</v>
      </c>
      <c r="P3256" t="s">
        <v>8342</v>
      </c>
      <c r="Q3256">
        <f t="shared" si="460"/>
        <v>1</v>
      </c>
      <c r="R3256">
        <f t="shared" si="461"/>
        <v>27.5</v>
      </c>
      <c r="S3256" s="15">
        <f t="shared" si="462"/>
        <v>42096.918240740735</v>
      </c>
      <c r="T3256" s="15">
        <f t="shared" si="463"/>
        <v>42126.918240740735</v>
      </c>
      <c r="U3256">
        <f t="shared" si="464"/>
        <v>2015</v>
      </c>
    </row>
    <row r="3257" spans="1:22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 t="s">
        <v>8319</v>
      </c>
      <c r="P3257" t="s">
        <v>8345</v>
      </c>
      <c r="Q3257">
        <f t="shared" si="460"/>
        <v>1</v>
      </c>
      <c r="R3257">
        <f t="shared" si="461"/>
        <v>27.5</v>
      </c>
      <c r="S3257" s="15">
        <f t="shared" si="462"/>
        <v>41805.895254629628</v>
      </c>
      <c r="T3257" s="15">
        <f t="shared" si="463"/>
        <v>41830.895254629628</v>
      </c>
      <c r="U3257">
        <f t="shared" si="464"/>
        <v>2014</v>
      </c>
    </row>
    <row r="3258" spans="1:22" ht="48" hidden="1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 t="s">
        <v>8311</v>
      </c>
      <c r="P3258" t="s">
        <v>8348</v>
      </c>
      <c r="Q3258">
        <f t="shared" si="460"/>
        <v>1</v>
      </c>
      <c r="R3258">
        <f t="shared" si="461"/>
        <v>27.5</v>
      </c>
      <c r="S3258" s="15">
        <f t="shared" si="462"/>
        <v>42232.15016203704</v>
      </c>
      <c r="T3258" s="15">
        <f t="shared" si="463"/>
        <v>42262.465972222228</v>
      </c>
      <c r="U3258">
        <f t="shared" si="464"/>
        <v>2015</v>
      </c>
    </row>
    <row r="3259" spans="1:22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 t="s">
        <v>8323</v>
      </c>
      <c r="P3259" t="s">
        <v>8335</v>
      </c>
      <c r="Q3259">
        <f t="shared" si="460"/>
        <v>6</v>
      </c>
      <c r="R3259">
        <f t="shared" si="461"/>
        <v>18.329999999999998</v>
      </c>
      <c r="S3259" s="15">
        <f t="shared" si="462"/>
        <v>42104.781597222223</v>
      </c>
      <c r="T3259" s="15">
        <f t="shared" si="463"/>
        <v>42134.781597222223</v>
      </c>
      <c r="U3259">
        <f t="shared" si="464"/>
        <v>2015</v>
      </c>
    </row>
    <row r="3260" spans="1:22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 t="s">
        <v>8308</v>
      </c>
      <c r="P3260" t="s">
        <v>8310</v>
      </c>
      <c r="Q3260">
        <f t="shared" si="460"/>
        <v>0</v>
      </c>
      <c r="R3260">
        <f t="shared" si="461"/>
        <v>13.25</v>
      </c>
      <c r="S3260" s="15">
        <f t="shared" si="462"/>
        <v>42778.765300925923</v>
      </c>
      <c r="T3260" s="15">
        <f t="shared" si="463"/>
        <v>42808.723634259266</v>
      </c>
      <c r="U3260">
        <f t="shared" si="464"/>
        <v>2017</v>
      </c>
    </row>
    <row r="3261" spans="1:22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 t="s">
        <v>8316</v>
      </c>
      <c r="P3261" t="s">
        <v>8334</v>
      </c>
      <c r="Q3261">
        <f t="shared" si="460"/>
        <v>0</v>
      </c>
      <c r="R3261">
        <f t="shared" si="461"/>
        <v>13.25</v>
      </c>
      <c r="S3261" s="15">
        <f t="shared" si="462"/>
        <v>42429.695543981477</v>
      </c>
      <c r="T3261" s="15">
        <f t="shared" si="463"/>
        <v>42459.653877314813</v>
      </c>
      <c r="U3261">
        <f t="shared" si="464"/>
        <v>2016</v>
      </c>
    </row>
    <row r="3262" spans="1:22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 t="s">
        <v>8311</v>
      </c>
      <c r="P3262" t="s">
        <v>8356</v>
      </c>
      <c r="Q3262">
        <f t="shared" si="460"/>
        <v>1</v>
      </c>
      <c r="R3262">
        <f t="shared" si="461"/>
        <v>13.25</v>
      </c>
      <c r="S3262" s="15">
        <f t="shared" si="462"/>
        <v>42585.7106712963</v>
      </c>
      <c r="T3262" s="15">
        <f t="shared" si="463"/>
        <v>42615.7106712963</v>
      </c>
      <c r="U3262">
        <f t="shared" si="464"/>
        <v>2016</v>
      </c>
    </row>
    <row r="3263" spans="1:22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 t="s">
        <v>8311</v>
      </c>
      <c r="P3263" t="s">
        <v>8356</v>
      </c>
      <c r="Q3263">
        <f t="shared" si="460"/>
        <v>2</v>
      </c>
      <c r="R3263">
        <f t="shared" si="461"/>
        <v>53</v>
      </c>
      <c r="S3263" s="15">
        <f t="shared" si="462"/>
        <v>42300.585891203707</v>
      </c>
      <c r="T3263" s="15">
        <f t="shared" si="463"/>
        <v>42330.627557870372</v>
      </c>
      <c r="U3263">
        <f t="shared" si="464"/>
        <v>2015</v>
      </c>
    </row>
    <row r="3264" spans="1:22" ht="48" hidden="1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 t="s">
        <v>8308</v>
      </c>
      <c r="P3264" t="s">
        <v>8342</v>
      </c>
      <c r="Q3264">
        <f t="shared" si="460"/>
        <v>0</v>
      </c>
      <c r="R3264">
        <f t="shared" si="461"/>
        <v>26</v>
      </c>
      <c r="S3264" s="15">
        <f t="shared" si="462"/>
        <v>42249.667997685188</v>
      </c>
      <c r="T3264" s="15">
        <f t="shared" si="463"/>
        <v>42294.667997685188</v>
      </c>
      <c r="U3264">
        <f t="shared" si="464"/>
        <v>2015</v>
      </c>
    </row>
    <row r="3265" spans="1:22" ht="48" hidden="1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 t="s">
        <v>8321</v>
      </c>
      <c r="P3265" t="s">
        <v>8339</v>
      </c>
      <c r="Q3265">
        <f t="shared" si="460"/>
        <v>0</v>
      </c>
      <c r="R3265">
        <f t="shared" si="461"/>
        <v>3.71</v>
      </c>
      <c r="S3265" s="15">
        <f t="shared" si="462"/>
        <v>42318.098217592589</v>
      </c>
      <c r="T3265" s="15">
        <f t="shared" si="463"/>
        <v>42363.098217592589</v>
      </c>
      <c r="U3265">
        <f t="shared" si="464"/>
        <v>2015</v>
      </c>
    </row>
    <row r="3266" spans="1:22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 t="s">
        <v>8319</v>
      </c>
      <c r="P3266" t="s">
        <v>8345</v>
      </c>
      <c r="Q3266">
        <f t="shared" si="460"/>
        <v>0</v>
      </c>
      <c r="R3266">
        <f t="shared" si="461"/>
        <v>52</v>
      </c>
      <c r="S3266" s="15">
        <f t="shared" si="462"/>
        <v>42107.679756944446</v>
      </c>
      <c r="T3266" s="15">
        <f t="shared" si="463"/>
        <v>42137.679756944446</v>
      </c>
      <c r="U3266">
        <f t="shared" si="464"/>
        <v>2015</v>
      </c>
    </row>
    <row r="3267" spans="1:22" ht="48" hidden="1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 t="s">
        <v>8308</v>
      </c>
      <c r="P3267" t="s">
        <v>8315</v>
      </c>
      <c r="Q3267">
        <f t="shared" ref="Q3267:Q3330" si="468">ROUND(E3267/D3267*100,0)</f>
        <v>0</v>
      </c>
      <c r="R3267">
        <f t="shared" ref="R3267:R3330" si="469">IFERROR(ROUND(E3267/L3267,2),0)</f>
        <v>8.5</v>
      </c>
      <c r="S3267" s="15">
        <f t="shared" ref="S3267:S3330" si="470">(((J3267/60)/60)/24)+DATE(1970,1,1)</f>
        <v>42055.600995370376</v>
      </c>
      <c r="T3267" s="15">
        <f t="shared" ref="T3267:T3330" si="471">(((I3267/60)/60)/24)+DATE(1970,1,1)</f>
        <v>42115.559328703705</v>
      </c>
      <c r="U3267">
        <f t="shared" si="464"/>
        <v>2015</v>
      </c>
    </row>
    <row r="3268" spans="1:22" ht="48" hidden="1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 t="s">
        <v>8316</v>
      </c>
      <c r="P3268" t="s">
        <v>8334</v>
      </c>
      <c r="Q3268">
        <f t="shared" si="468"/>
        <v>0</v>
      </c>
      <c r="R3268">
        <f t="shared" si="469"/>
        <v>12.75</v>
      </c>
      <c r="S3268" s="15">
        <f t="shared" si="470"/>
        <v>41645.832141203704</v>
      </c>
      <c r="T3268" s="15">
        <f t="shared" si="471"/>
        <v>41675.832141203704</v>
      </c>
      <c r="U3268">
        <f t="shared" si="464"/>
        <v>2014</v>
      </c>
    </row>
    <row r="3269" spans="1:22" ht="32" hidden="1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 t="s">
        <v>8316</v>
      </c>
      <c r="P3269" t="s">
        <v>8344</v>
      </c>
      <c r="Q3269">
        <f t="shared" si="468"/>
        <v>1</v>
      </c>
      <c r="R3269">
        <f t="shared" si="469"/>
        <v>17</v>
      </c>
      <c r="S3269" s="15">
        <f t="shared" si="470"/>
        <v>42528.899398148147</v>
      </c>
      <c r="T3269" s="15">
        <f t="shared" si="471"/>
        <v>42588.899398148147</v>
      </c>
      <c r="U3269">
        <f t="shared" si="464"/>
        <v>2016</v>
      </c>
    </row>
    <row r="3270" spans="1:22" ht="48" hidden="1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 t="s">
        <v>8319</v>
      </c>
      <c r="P3270" t="s">
        <v>8345</v>
      </c>
      <c r="Q3270">
        <f t="shared" si="468"/>
        <v>1</v>
      </c>
      <c r="R3270">
        <f t="shared" si="469"/>
        <v>25.5</v>
      </c>
      <c r="S3270" s="15">
        <f t="shared" si="470"/>
        <v>42110.326423611114</v>
      </c>
      <c r="T3270" s="15">
        <f t="shared" si="471"/>
        <v>42140.125</v>
      </c>
      <c r="U3270">
        <f t="shared" si="464"/>
        <v>2015</v>
      </c>
    </row>
    <row r="3271" spans="1:22" ht="48" hidden="1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 t="s">
        <v>8321</v>
      </c>
      <c r="P3271" t="s">
        <v>8339</v>
      </c>
      <c r="Q3271">
        <f t="shared" si="468"/>
        <v>1</v>
      </c>
      <c r="R3271">
        <f t="shared" si="469"/>
        <v>25.5</v>
      </c>
      <c r="S3271" s="15">
        <f t="shared" si="470"/>
        <v>41605.167696759258</v>
      </c>
      <c r="T3271" s="15">
        <f t="shared" si="471"/>
        <v>41655.166666666664</v>
      </c>
      <c r="U3271">
        <f t="shared" si="464"/>
        <v>2013</v>
      </c>
    </row>
    <row r="3272" spans="1:22" ht="48" hidden="1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 t="s">
        <v>8327</v>
      </c>
      <c r="P3272" t="s">
        <v>8330</v>
      </c>
      <c r="Q3272">
        <f t="shared" si="468"/>
        <v>1</v>
      </c>
      <c r="R3272">
        <f t="shared" si="469"/>
        <v>25.5</v>
      </c>
      <c r="S3272" s="15">
        <f t="shared" si="470"/>
        <v>42187.281678240746</v>
      </c>
      <c r="T3272" s="15">
        <f t="shared" si="471"/>
        <v>42247.281678240746</v>
      </c>
      <c r="U3272">
        <f t="shared" si="464"/>
        <v>2015</v>
      </c>
    </row>
    <row r="3273" spans="1:22" ht="48" hidden="1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 t="s">
        <v>8313</v>
      </c>
      <c r="P3273" t="s">
        <v>8353</v>
      </c>
      <c r="Q3273">
        <f t="shared" si="468"/>
        <v>3</v>
      </c>
      <c r="R3273">
        <f t="shared" si="469"/>
        <v>12.75</v>
      </c>
      <c r="S3273" s="15">
        <f t="shared" si="470"/>
        <v>42555.698738425926</v>
      </c>
      <c r="T3273" s="15">
        <f t="shared" si="471"/>
        <v>42584.958333333328</v>
      </c>
      <c r="U3273">
        <f t="shared" si="464"/>
        <v>2016</v>
      </c>
    </row>
    <row r="3274" spans="1:22" ht="48" hidden="1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 t="s">
        <v>8321</v>
      </c>
      <c r="P3274" t="s">
        <v>8325</v>
      </c>
      <c r="Q3274">
        <f t="shared" si="468"/>
        <v>3</v>
      </c>
      <c r="R3274">
        <f t="shared" si="469"/>
        <v>25.5</v>
      </c>
      <c r="S3274" s="15">
        <f t="shared" si="470"/>
        <v>41825.791226851856</v>
      </c>
      <c r="T3274" s="15">
        <f t="shared" si="471"/>
        <v>41883.165972222225</v>
      </c>
      <c r="U3274">
        <f t="shared" si="464"/>
        <v>2014</v>
      </c>
    </row>
    <row r="3275" spans="1:22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 t="s">
        <v>8323</v>
      </c>
      <c r="P3275" t="s">
        <v>8326</v>
      </c>
      <c r="Q3275">
        <f t="shared" si="468"/>
        <v>9</v>
      </c>
      <c r="R3275">
        <f t="shared" si="469"/>
        <v>8.5</v>
      </c>
      <c r="S3275" s="15">
        <f t="shared" si="470"/>
        <v>41826.61954861111</v>
      </c>
      <c r="T3275" s="15">
        <f t="shared" si="471"/>
        <v>41856.61954861111</v>
      </c>
      <c r="U3275">
        <f t="shared" si="464"/>
        <v>2014</v>
      </c>
      <c r="V3275">
        <f>_xlfn.DAYS(T3275,S3275)</f>
        <v>30</v>
      </c>
    </row>
    <row r="3276" spans="1:22" ht="32" hidden="1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 t="s">
        <v>8308</v>
      </c>
      <c r="P3276" t="s">
        <v>8342</v>
      </c>
      <c r="Q3276">
        <f t="shared" si="468"/>
        <v>0</v>
      </c>
      <c r="R3276">
        <f t="shared" si="469"/>
        <v>50</v>
      </c>
      <c r="S3276" s="15">
        <f t="shared" si="470"/>
        <v>42215.662314814821</v>
      </c>
      <c r="T3276" s="15">
        <f t="shared" si="471"/>
        <v>42245.662314814821</v>
      </c>
      <c r="U3276">
        <f t="shared" si="464"/>
        <v>2015</v>
      </c>
    </row>
    <row r="3277" spans="1:22" ht="48" hidden="1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 t="s">
        <v>8321</v>
      </c>
      <c r="P3277" t="s">
        <v>8339</v>
      </c>
      <c r="Q3277">
        <f t="shared" si="468"/>
        <v>0</v>
      </c>
      <c r="R3277">
        <f t="shared" si="469"/>
        <v>50</v>
      </c>
      <c r="S3277" s="15">
        <f t="shared" si="470"/>
        <v>41761.94258101852</v>
      </c>
      <c r="T3277" s="15">
        <f t="shared" si="471"/>
        <v>41791.94258101852</v>
      </c>
      <c r="U3277">
        <f t="shared" si="464"/>
        <v>2014</v>
      </c>
    </row>
    <row r="3278" spans="1:22" ht="48" hidden="1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 t="s">
        <v>8308</v>
      </c>
      <c r="P3278" t="s">
        <v>8342</v>
      </c>
      <c r="Q3278">
        <f t="shared" si="468"/>
        <v>0</v>
      </c>
      <c r="R3278">
        <f t="shared" si="469"/>
        <v>50</v>
      </c>
      <c r="S3278" s="15">
        <f t="shared" si="470"/>
        <v>42321.283101851848</v>
      </c>
      <c r="T3278" s="15">
        <f t="shared" si="471"/>
        <v>42351.283101851848</v>
      </c>
      <c r="U3278">
        <f t="shared" ref="U3278:U3296" si="472">YEAR(S3278)</f>
        <v>2015</v>
      </c>
    </row>
    <row r="3279" spans="1:22" ht="48" hidden="1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 t="s">
        <v>8308</v>
      </c>
      <c r="P3279" t="s">
        <v>8342</v>
      </c>
      <c r="Q3279">
        <f t="shared" si="468"/>
        <v>0</v>
      </c>
      <c r="R3279">
        <f t="shared" si="469"/>
        <v>50</v>
      </c>
      <c r="S3279" s="15">
        <f t="shared" si="470"/>
        <v>42194.648344907408</v>
      </c>
      <c r="T3279" s="15">
        <f t="shared" si="471"/>
        <v>42224.648344907408</v>
      </c>
      <c r="U3279">
        <f t="shared" si="472"/>
        <v>2015</v>
      </c>
    </row>
    <row r="3280" spans="1:22" ht="48" hidden="1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 t="s">
        <v>8308</v>
      </c>
      <c r="P3280" t="s">
        <v>8318</v>
      </c>
      <c r="Q3280">
        <f t="shared" si="468"/>
        <v>0</v>
      </c>
      <c r="R3280">
        <f t="shared" si="469"/>
        <v>25</v>
      </c>
      <c r="S3280" s="15">
        <f t="shared" si="470"/>
        <v>42326.685428240744</v>
      </c>
      <c r="T3280" s="15">
        <f t="shared" si="471"/>
        <v>42371.685428240744</v>
      </c>
      <c r="U3280">
        <f t="shared" si="472"/>
        <v>2015</v>
      </c>
    </row>
    <row r="3281" spans="1:22" ht="64" hidden="1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 t="s">
        <v>8327</v>
      </c>
      <c r="P3281" t="s">
        <v>8350</v>
      </c>
      <c r="Q3281">
        <f t="shared" si="468"/>
        <v>0</v>
      </c>
      <c r="R3281">
        <f t="shared" si="469"/>
        <v>50</v>
      </c>
      <c r="S3281" s="15">
        <f t="shared" si="470"/>
        <v>41616.027754629627</v>
      </c>
      <c r="T3281" s="15">
        <f t="shared" si="471"/>
        <v>41646.027754629627</v>
      </c>
      <c r="U3281">
        <f t="shared" si="472"/>
        <v>2013</v>
      </c>
    </row>
    <row r="3282" spans="1:22" ht="48" hidden="1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 t="s">
        <v>8316</v>
      </c>
      <c r="P3282" t="s">
        <v>8334</v>
      </c>
      <c r="Q3282">
        <f t="shared" si="468"/>
        <v>0</v>
      </c>
      <c r="R3282">
        <f t="shared" si="469"/>
        <v>12.5</v>
      </c>
      <c r="S3282" s="15">
        <f t="shared" si="470"/>
        <v>41683.832280092596</v>
      </c>
      <c r="T3282" s="15">
        <f t="shared" si="471"/>
        <v>41713.790613425925</v>
      </c>
      <c r="U3282">
        <f t="shared" si="472"/>
        <v>2014</v>
      </c>
    </row>
    <row r="3283" spans="1:22" ht="48" hidden="1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 t="s">
        <v>8319</v>
      </c>
      <c r="P3283" t="s">
        <v>8345</v>
      </c>
      <c r="Q3283">
        <f t="shared" si="468"/>
        <v>0</v>
      </c>
      <c r="R3283">
        <f t="shared" si="469"/>
        <v>50</v>
      </c>
      <c r="S3283" s="15">
        <f t="shared" si="470"/>
        <v>41795.963333333333</v>
      </c>
      <c r="T3283" s="15">
        <f t="shared" si="471"/>
        <v>41825.963333333333</v>
      </c>
      <c r="U3283">
        <f t="shared" si="472"/>
        <v>2014</v>
      </c>
    </row>
    <row r="3284" spans="1:22" ht="48" hidden="1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 t="s">
        <v>8319</v>
      </c>
      <c r="P3284" t="s">
        <v>8345</v>
      </c>
      <c r="Q3284">
        <f t="shared" si="468"/>
        <v>0</v>
      </c>
      <c r="R3284">
        <f t="shared" si="469"/>
        <v>50</v>
      </c>
      <c r="S3284" s="15">
        <f t="shared" si="470"/>
        <v>41887.801168981481</v>
      </c>
      <c r="T3284" s="15">
        <f t="shared" si="471"/>
        <v>41917.801168981481</v>
      </c>
      <c r="U3284">
        <f t="shared" si="472"/>
        <v>2014</v>
      </c>
    </row>
    <row r="3285" spans="1:22" ht="48" hidden="1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 t="s">
        <v>8323</v>
      </c>
      <c r="P3285" t="s">
        <v>8324</v>
      </c>
      <c r="Q3285">
        <f t="shared" si="468"/>
        <v>0</v>
      </c>
      <c r="R3285">
        <f t="shared" si="469"/>
        <v>16.670000000000002</v>
      </c>
      <c r="S3285" s="15">
        <f t="shared" si="470"/>
        <v>42173.67082175926</v>
      </c>
      <c r="T3285" s="15">
        <f t="shared" si="471"/>
        <v>42233.67082175926</v>
      </c>
      <c r="U3285">
        <f t="shared" si="472"/>
        <v>2015</v>
      </c>
    </row>
    <row r="3286" spans="1:22" ht="16" hidden="1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 t="s">
        <v>8321</v>
      </c>
      <c r="P3286" t="s">
        <v>8325</v>
      </c>
      <c r="Q3286">
        <f t="shared" si="468"/>
        <v>0</v>
      </c>
      <c r="R3286">
        <f t="shared" si="469"/>
        <v>50</v>
      </c>
      <c r="S3286" s="15">
        <f t="shared" si="470"/>
        <v>42377.577187499999</v>
      </c>
      <c r="T3286" s="15">
        <f t="shared" si="471"/>
        <v>42437.577187499999</v>
      </c>
      <c r="U3286">
        <f t="shared" si="472"/>
        <v>2016</v>
      </c>
    </row>
    <row r="3287" spans="1:22" ht="32" hidden="1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 t="s">
        <v>8313</v>
      </c>
      <c r="P3287" t="s">
        <v>8355</v>
      </c>
      <c r="Q3287">
        <f t="shared" si="468"/>
        <v>0</v>
      </c>
      <c r="R3287">
        <f t="shared" si="469"/>
        <v>50</v>
      </c>
      <c r="S3287" s="15">
        <f t="shared" si="470"/>
        <v>42108.05322916666</v>
      </c>
      <c r="T3287" s="15">
        <f t="shared" si="471"/>
        <v>42123.05322916666</v>
      </c>
      <c r="U3287">
        <f t="shared" si="472"/>
        <v>2015</v>
      </c>
    </row>
    <row r="3288" spans="1:22" ht="48" hidden="1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 t="s">
        <v>8319</v>
      </c>
      <c r="P3288" t="s">
        <v>8345</v>
      </c>
      <c r="Q3288">
        <f t="shared" si="468"/>
        <v>0</v>
      </c>
      <c r="R3288">
        <f t="shared" si="469"/>
        <v>50</v>
      </c>
      <c r="S3288" s="15">
        <f t="shared" si="470"/>
        <v>42285.91506944444</v>
      </c>
      <c r="T3288" s="15">
        <f t="shared" si="471"/>
        <v>42345.956736111111</v>
      </c>
      <c r="U3288">
        <f t="shared" si="472"/>
        <v>2015</v>
      </c>
    </row>
    <row r="3289" spans="1:22" ht="48" hidden="1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 t="s">
        <v>8323</v>
      </c>
      <c r="P3289" t="s">
        <v>8324</v>
      </c>
      <c r="Q3289">
        <f t="shared" si="468"/>
        <v>0</v>
      </c>
      <c r="R3289">
        <f t="shared" si="469"/>
        <v>50</v>
      </c>
      <c r="S3289" s="15">
        <f t="shared" si="470"/>
        <v>42523.025231481486</v>
      </c>
      <c r="T3289" s="15">
        <f t="shared" si="471"/>
        <v>42583.025231481486</v>
      </c>
      <c r="U3289">
        <f t="shared" si="472"/>
        <v>2016</v>
      </c>
    </row>
    <row r="3290" spans="1:22" ht="16" hidden="1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 t="s">
        <v>8321</v>
      </c>
      <c r="P3290" t="s">
        <v>8325</v>
      </c>
      <c r="Q3290">
        <f t="shared" si="468"/>
        <v>0</v>
      </c>
      <c r="R3290">
        <f t="shared" si="469"/>
        <v>50</v>
      </c>
      <c r="S3290" s="15">
        <f t="shared" si="470"/>
        <v>42527.650995370372</v>
      </c>
      <c r="T3290" s="15">
        <f t="shared" si="471"/>
        <v>42537.650995370372</v>
      </c>
      <c r="U3290">
        <f t="shared" si="472"/>
        <v>2016</v>
      </c>
    </row>
    <row r="3291" spans="1:22" ht="48" hidden="1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 t="s">
        <v>8319</v>
      </c>
      <c r="P3291" t="s">
        <v>8345</v>
      </c>
      <c r="Q3291">
        <f t="shared" si="468"/>
        <v>1</v>
      </c>
      <c r="R3291">
        <f t="shared" si="469"/>
        <v>50</v>
      </c>
      <c r="S3291" s="15">
        <f t="shared" si="470"/>
        <v>42584.666597222225</v>
      </c>
      <c r="T3291" s="15">
        <f t="shared" si="471"/>
        <v>42614.666597222225</v>
      </c>
      <c r="U3291">
        <f t="shared" si="472"/>
        <v>2016</v>
      </c>
    </row>
    <row r="3292" spans="1:22" ht="32" hidden="1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 t="s">
        <v>8319</v>
      </c>
      <c r="P3292" t="s">
        <v>8345</v>
      </c>
      <c r="Q3292">
        <f t="shared" si="468"/>
        <v>1</v>
      </c>
      <c r="R3292">
        <f t="shared" si="469"/>
        <v>50</v>
      </c>
      <c r="S3292" s="15">
        <f t="shared" si="470"/>
        <v>42143.714178240742</v>
      </c>
      <c r="T3292" s="15">
        <f t="shared" si="471"/>
        <v>42173.714178240742</v>
      </c>
      <c r="U3292">
        <f t="shared" si="472"/>
        <v>2015</v>
      </c>
    </row>
    <row r="3293" spans="1:22" ht="48" hidden="1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 t="s">
        <v>8311</v>
      </c>
      <c r="P3293" t="s">
        <v>8352</v>
      </c>
      <c r="Q3293">
        <f t="shared" si="468"/>
        <v>1</v>
      </c>
      <c r="R3293">
        <f t="shared" si="469"/>
        <v>25</v>
      </c>
      <c r="S3293" s="15">
        <f t="shared" si="470"/>
        <v>42548.192997685182</v>
      </c>
      <c r="T3293" s="15">
        <f t="shared" si="471"/>
        <v>42573.192997685182</v>
      </c>
      <c r="U3293">
        <f t="shared" si="472"/>
        <v>2016</v>
      </c>
    </row>
    <row r="3294" spans="1:22" ht="48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 t="s">
        <v>8323</v>
      </c>
      <c r="P3294" t="s">
        <v>8326</v>
      </c>
      <c r="Q3294">
        <f t="shared" si="468"/>
        <v>1</v>
      </c>
      <c r="R3294">
        <f t="shared" si="469"/>
        <v>25</v>
      </c>
      <c r="S3294" s="15">
        <f t="shared" si="470"/>
        <v>41940.587233796294</v>
      </c>
      <c r="T3294" s="15">
        <f t="shared" si="471"/>
        <v>41968.041666666672</v>
      </c>
      <c r="U3294">
        <f t="shared" si="472"/>
        <v>2014</v>
      </c>
      <c r="V3294">
        <f>_xlfn.DAYS(T3294,S3294)</f>
        <v>28</v>
      </c>
    </row>
    <row r="3295" spans="1:22" ht="48" hidden="1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 t="s">
        <v>8346</v>
      </c>
      <c r="P3295" t="s">
        <v>8347</v>
      </c>
      <c r="Q3295">
        <f t="shared" si="468"/>
        <v>1</v>
      </c>
      <c r="R3295">
        <f t="shared" si="469"/>
        <v>50</v>
      </c>
      <c r="S3295" s="15">
        <f t="shared" si="470"/>
        <v>42079.913113425922</v>
      </c>
      <c r="T3295" s="15">
        <f t="shared" si="471"/>
        <v>42109.913113425922</v>
      </c>
      <c r="U3295">
        <f t="shared" si="472"/>
        <v>2015</v>
      </c>
    </row>
    <row r="3296" spans="1:22" ht="48" hidden="1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 t="s">
        <v>8313</v>
      </c>
      <c r="P3296" t="s">
        <v>8353</v>
      </c>
      <c r="Q3296">
        <f t="shared" si="468"/>
        <v>1</v>
      </c>
      <c r="R3296">
        <f t="shared" si="469"/>
        <v>50</v>
      </c>
      <c r="S3296" s="15">
        <f t="shared" si="470"/>
        <v>42685.680648148147</v>
      </c>
      <c r="T3296" s="15">
        <f t="shared" si="471"/>
        <v>42715.680648148147</v>
      </c>
      <c r="U3296">
        <f t="shared" si="472"/>
        <v>2016</v>
      </c>
    </row>
    <row r="3297" spans="1:22" ht="48" hidden="1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 t="s">
        <v>8323</v>
      </c>
      <c r="P3297" t="s">
        <v>8335</v>
      </c>
      <c r="Q3297">
        <f t="shared" si="468"/>
        <v>1</v>
      </c>
      <c r="R3297">
        <f t="shared" si="469"/>
        <v>50</v>
      </c>
      <c r="S3297" s="15">
        <f t="shared" si="470"/>
        <v>42132.58048611111</v>
      </c>
      <c r="T3297" s="15">
        <f t="shared" si="471"/>
        <v>42162.58048611111</v>
      </c>
      <c r="U3297">
        <f>YEAR(S3297)</f>
        <v>2015</v>
      </c>
    </row>
    <row r="3298" spans="1:22" ht="48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 t="s">
        <v>8323</v>
      </c>
      <c r="P3298" t="s">
        <v>8326</v>
      </c>
      <c r="Q3298">
        <f t="shared" si="468"/>
        <v>1</v>
      </c>
      <c r="R3298">
        <f t="shared" si="469"/>
        <v>50</v>
      </c>
      <c r="S3298" s="15">
        <f t="shared" si="470"/>
        <v>42570.850381944445</v>
      </c>
      <c r="T3298" s="15">
        <f t="shared" si="471"/>
        <v>42615.850381944445</v>
      </c>
      <c r="U3298">
        <f t="shared" ref="U3298:U3361" si="473">YEAR(S3298)</f>
        <v>2016</v>
      </c>
      <c r="V3298">
        <f>_xlfn.DAYS(T3298,S3298)</f>
        <v>45</v>
      </c>
    </row>
    <row r="3299" spans="1:22" ht="48" hidden="1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 t="s">
        <v>8327</v>
      </c>
      <c r="P3299" t="s">
        <v>8350</v>
      </c>
      <c r="Q3299">
        <f t="shared" si="468"/>
        <v>1</v>
      </c>
      <c r="R3299">
        <f t="shared" si="469"/>
        <v>25</v>
      </c>
      <c r="S3299" s="15">
        <f t="shared" si="470"/>
        <v>42368.333668981482</v>
      </c>
      <c r="T3299" s="15">
        <f t="shared" si="471"/>
        <v>42398.333668981482</v>
      </c>
      <c r="U3299">
        <f t="shared" si="473"/>
        <v>2015</v>
      </c>
    </row>
    <row r="3300" spans="1:22" ht="48" hidden="1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 t="s">
        <v>8327</v>
      </c>
      <c r="P3300" t="s">
        <v>8330</v>
      </c>
      <c r="Q3300">
        <f t="shared" si="468"/>
        <v>2</v>
      </c>
      <c r="R3300">
        <f t="shared" si="469"/>
        <v>50</v>
      </c>
      <c r="S3300" s="15">
        <f t="shared" si="470"/>
        <v>41887.801064814819</v>
      </c>
      <c r="T3300" s="15">
        <f t="shared" si="471"/>
        <v>41917.801064814819</v>
      </c>
      <c r="U3300">
        <f t="shared" si="473"/>
        <v>2014</v>
      </c>
    </row>
    <row r="3301" spans="1:22" ht="48" hidden="1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 t="s">
        <v>8321</v>
      </c>
      <c r="P3301" t="s">
        <v>8339</v>
      </c>
      <c r="Q3301">
        <f t="shared" si="468"/>
        <v>3</v>
      </c>
      <c r="R3301">
        <f t="shared" si="469"/>
        <v>16.670000000000002</v>
      </c>
      <c r="S3301" s="15">
        <f t="shared" si="470"/>
        <v>41830.613969907405</v>
      </c>
      <c r="T3301" s="15">
        <f t="shared" si="471"/>
        <v>41860.613969907405</v>
      </c>
      <c r="U3301">
        <f t="shared" si="473"/>
        <v>2014</v>
      </c>
    </row>
    <row r="3302" spans="1:22" ht="64" hidden="1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 t="s">
        <v>8311</v>
      </c>
      <c r="P3302" t="s">
        <v>8352</v>
      </c>
      <c r="Q3302">
        <f t="shared" si="468"/>
        <v>3</v>
      </c>
      <c r="R3302">
        <f t="shared" si="469"/>
        <v>50</v>
      </c>
      <c r="S3302" s="15">
        <f t="shared" si="470"/>
        <v>40068.056932870371</v>
      </c>
      <c r="T3302" s="15">
        <f t="shared" si="471"/>
        <v>40118.165972222225</v>
      </c>
      <c r="U3302">
        <f t="shared" si="473"/>
        <v>2009</v>
      </c>
    </row>
    <row r="3303" spans="1:22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 t="s">
        <v>8323</v>
      </c>
      <c r="P3303" t="s">
        <v>8326</v>
      </c>
      <c r="Q3303">
        <f t="shared" si="468"/>
        <v>3</v>
      </c>
      <c r="R3303">
        <f t="shared" si="469"/>
        <v>50</v>
      </c>
      <c r="S3303" s="15">
        <f t="shared" si="470"/>
        <v>42807.885057870371</v>
      </c>
      <c r="T3303" s="15">
        <f t="shared" si="471"/>
        <v>42858.8</v>
      </c>
      <c r="U3303">
        <f t="shared" si="473"/>
        <v>2017</v>
      </c>
      <c r="V3303">
        <f>_xlfn.DAYS(T3303,S3303)</f>
        <v>51</v>
      </c>
    </row>
    <row r="3304" spans="1:22" ht="32" hidden="1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 t="s">
        <v>8321</v>
      </c>
      <c r="P3304" t="s">
        <v>8339</v>
      </c>
      <c r="Q3304">
        <f t="shared" si="468"/>
        <v>5</v>
      </c>
      <c r="R3304">
        <f t="shared" si="469"/>
        <v>50</v>
      </c>
      <c r="S3304" s="15">
        <f t="shared" si="470"/>
        <v>40894.906956018516</v>
      </c>
      <c r="T3304" s="15">
        <f t="shared" si="471"/>
        <v>40954.906956018516</v>
      </c>
      <c r="U3304">
        <f t="shared" si="473"/>
        <v>2011</v>
      </c>
    </row>
    <row r="3305" spans="1:22" ht="64" hidden="1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 t="s">
        <v>8316</v>
      </c>
      <c r="P3305" t="s">
        <v>8344</v>
      </c>
      <c r="Q3305">
        <f t="shared" si="468"/>
        <v>5</v>
      </c>
      <c r="R3305">
        <f t="shared" si="469"/>
        <v>50</v>
      </c>
      <c r="S3305" s="15">
        <f t="shared" si="470"/>
        <v>42558.989513888882</v>
      </c>
      <c r="T3305" s="15">
        <f t="shared" si="471"/>
        <v>42588.989513888882</v>
      </c>
      <c r="U3305">
        <f t="shared" si="473"/>
        <v>2016</v>
      </c>
    </row>
    <row r="3306" spans="1:22" ht="48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 t="s">
        <v>8323</v>
      </c>
      <c r="P3306" t="s">
        <v>8326</v>
      </c>
      <c r="Q3306">
        <f t="shared" si="468"/>
        <v>5</v>
      </c>
      <c r="R3306">
        <f t="shared" si="469"/>
        <v>50</v>
      </c>
      <c r="S3306" s="15">
        <f t="shared" si="470"/>
        <v>42032.250208333338</v>
      </c>
      <c r="T3306" s="15">
        <f t="shared" si="471"/>
        <v>42063.250208333338</v>
      </c>
      <c r="U3306">
        <f t="shared" si="473"/>
        <v>2015</v>
      </c>
      <c r="V3306">
        <f>_xlfn.DAYS(T3306,S3306)</f>
        <v>31</v>
      </c>
    </row>
    <row r="3307" spans="1:22" ht="64" hidden="1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 t="s">
        <v>8316</v>
      </c>
      <c r="P3307" t="s">
        <v>8334</v>
      </c>
      <c r="Q3307">
        <f t="shared" si="468"/>
        <v>10</v>
      </c>
      <c r="R3307">
        <f t="shared" si="469"/>
        <v>10</v>
      </c>
      <c r="S3307" s="15">
        <f t="shared" si="470"/>
        <v>40198.424849537041</v>
      </c>
      <c r="T3307" s="15">
        <f t="shared" si="471"/>
        <v>40252.290972222225</v>
      </c>
      <c r="U3307">
        <f t="shared" si="473"/>
        <v>2010</v>
      </c>
    </row>
    <row r="3308" spans="1:22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 t="s">
        <v>8311</v>
      </c>
      <c r="P3308" t="s">
        <v>8352</v>
      </c>
      <c r="Q3308">
        <f t="shared" si="468"/>
        <v>0</v>
      </c>
      <c r="R3308">
        <f t="shared" si="469"/>
        <v>16</v>
      </c>
      <c r="S3308" s="15">
        <f t="shared" si="470"/>
        <v>42032.168530092589</v>
      </c>
      <c r="T3308" s="15">
        <f t="shared" si="471"/>
        <v>42062.168530092589</v>
      </c>
      <c r="U3308">
        <f t="shared" si="473"/>
        <v>2015</v>
      </c>
    </row>
    <row r="3309" spans="1:22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 t="s">
        <v>8316</v>
      </c>
      <c r="P3309" t="s">
        <v>8334</v>
      </c>
      <c r="Q3309">
        <f t="shared" si="468"/>
        <v>0</v>
      </c>
      <c r="R3309">
        <f t="shared" si="469"/>
        <v>11.92</v>
      </c>
      <c r="S3309" s="15">
        <f t="shared" si="470"/>
        <v>41536.509097222224</v>
      </c>
      <c r="T3309" s="15">
        <f t="shared" si="471"/>
        <v>41566.509097222224</v>
      </c>
      <c r="U3309">
        <f t="shared" si="473"/>
        <v>2013</v>
      </c>
    </row>
    <row r="3310" spans="1:22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 t="s">
        <v>8316</v>
      </c>
      <c r="P3310" t="s">
        <v>8334</v>
      </c>
      <c r="Q3310">
        <f t="shared" si="468"/>
        <v>0</v>
      </c>
      <c r="R3310">
        <f t="shared" si="469"/>
        <v>6.71</v>
      </c>
      <c r="S3310" s="15">
        <f t="shared" si="470"/>
        <v>41660.792557870373</v>
      </c>
      <c r="T3310" s="15">
        <f t="shared" si="471"/>
        <v>41700.792557870373</v>
      </c>
      <c r="U3310">
        <f t="shared" si="473"/>
        <v>2014</v>
      </c>
    </row>
    <row r="3311" spans="1:22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 t="s">
        <v>8323</v>
      </c>
      <c r="P3311" t="s">
        <v>8326</v>
      </c>
      <c r="Q3311">
        <f t="shared" si="468"/>
        <v>5</v>
      </c>
      <c r="R3311">
        <f t="shared" si="469"/>
        <v>9.4</v>
      </c>
      <c r="S3311" s="15">
        <f t="shared" si="470"/>
        <v>42304.940960648149</v>
      </c>
      <c r="T3311" s="15">
        <f t="shared" si="471"/>
        <v>42329.166666666672</v>
      </c>
      <c r="U3311">
        <f t="shared" si="473"/>
        <v>2015</v>
      </c>
      <c r="V3311">
        <f>_xlfn.DAYS(T3311,S3311)</f>
        <v>25</v>
      </c>
    </row>
    <row r="3312" spans="1:22" ht="48" hidden="1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 t="s">
        <v>8319</v>
      </c>
      <c r="P3312" t="s">
        <v>8345</v>
      </c>
      <c r="Q3312">
        <f t="shared" si="468"/>
        <v>0</v>
      </c>
      <c r="R3312">
        <f t="shared" si="469"/>
        <v>22.5</v>
      </c>
      <c r="S3312" s="15">
        <f t="shared" si="470"/>
        <v>42338.615393518514</v>
      </c>
      <c r="T3312" s="15">
        <f t="shared" si="471"/>
        <v>42398.615393518514</v>
      </c>
      <c r="U3312">
        <f t="shared" si="473"/>
        <v>2015</v>
      </c>
    </row>
    <row r="3313" spans="1:22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 t="s">
        <v>8321</v>
      </c>
      <c r="P3313" t="s">
        <v>8339</v>
      </c>
      <c r="Q3313">
        <f t="shared" si="468"/>
        <v>0</v>
      </c>
      <c r="R3313">
        <f t="shared" si="469"/>
        <v>22.5</v>
      </c>
      <c r="S3313" s="15">
        <f t="shared" si="470"/>
        <v>40971.002569444441</v>
      </c>
      <c r="T3313" s="15">
        <f t="shared" si="471"/>
        <v>41016.021527777775</v>
      </c>
      <c r="U3313">
        <f t="shared" si="473"/>
        <v>2012</v>
      </c>
    </row>
    <row r="3314" spans="1:22" ht="48" hidden="1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 t="s">
        <v>8316</v>
      </c>
      <c r="P3314" t="s">
        <v>8334</v>
      </c>
      <c r="Q3314">
        <f t="shared" si="468"/>
        <v>0</v>
      </c>
      <c r="R3314">
        <f t="shared" si="469"/>
        <v>11.25</v>
      </c>
      <c r="S3314" s="15">
        <f t="shared" si="470"/>
        <v>42440.371111111104</v>
      </c>
      <c r="T3314" s="15">
        <f t="shared" si="471"/>
        <v>42470.329444444447</v>
      </c>
      <c r="U3314">
        <f t="shared" si="473"/>
        <v>2016</v>
      </c>
    </row>
    <row r="3315" spans="1:22" ht="48" hidden="1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 t="s">
        <v>8316</v>
      </c>
      <c r="P3315" t="s">
        <v>8334</v>
      </c>
      <c r="Q3315">
        <f t="shared" si="468"/>
        <v>0</v>
      </c>
      <c r="R3315">
        <f t="shared" si="469"/>
        <v>15</v>
      </c>
      <c r="S3315" s="15">
        <f t="shared" si="470"/>
        <v>42662.752199074079</v>
      </c>
      <c r="T3315" s="15">
        <f t="shared" si="471"/>
        <v>42692.793865740736</v>
      </c>
      <c r="U3315">
        <f t="shared" si="473"/>
        <v>2016</v>
      </c>
    </row>
    <row r="3316" spans="1:22" ht="4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 t="s">
        <v>8323</v>
      </c>
      <c r="P3316" t="s">
        <v>8326</v>
      </c>
      <c r="Q3316">
        <f t="shared" si="468"/>
        <v>1</v>
      </c>
      <c r="R3316">
        <f t="shared" si="469"/>
        <v>22.5</v>
      </c>
      <c r="S3316" s="15">
        <f t="shared" si="470"/>
        <v>41801.711550925924</v>
      </c>
      <c r="T3316" s="15">
        <f t="shared" si="471"/>
        <v>41844.124305555553</v>
      </c>
      <c r="U3316">
        <f t="shared" si="473"/>
        <v>2014</v>
      </c>
      <c r="V3316">
        <f t="shared" ref="V3316:V3317" si="474">_xlfn.DAYS(T3316,S3316)</f>
        <v>43</v>
      </c>
    </row>
    <row r="3317" spans="1:22" ht="48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 t="s">
        <v>8323</v>
      </c>
      <c r="P3317" t="s">
        <v>8326</v>
      </c>
      <c r="Q3317">
        <f t="shared" si="468"/>
        <v>1</v>
      </c>
      <c r="R3317">
        <f t="shared" si="469"/>
        <v>22.5</v>
      </c>
      <c r="S3317" s="15">
        <f t="shared" si="470"/>
        <v>42627.955104166671</v>
      </c>
      <c r="T3317" s="15">
        <f t="shared" si="471"/>
        <v>42657.916666666672</v>
      </c>
      <c r="U3317">
        <f t="shared" si="473"/>
        <v>2016</v>
      </c>
      <c r="V3317">
        <f t="shared" si="474"/>
        <v>30</v>
      </c>
    </row>
    <row r="3318" spans="1:22" ht="48" hidden="1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 t="s">
        <v>8311</v>
      </c>
      <c r="P3318" t="s">
        <v>8356</v>
      </c>
      <c r="Q3318">
        <f t="shared" si="468"/>
        <v>1</v>
      </c>
      <c r="R3318">
        <f t="shared" si="469"/>
        <v>11.25</v>
      </c>
      <c r="S3318" s="15">
        <f t="shared" si="470"/>
        <v>41030.292025462964</v>
      </c>
      <c r="T3318" s="15">
        <f t="shared" si="471"/>
        <v>41059.791666666664</v>
      </c>
      <c r="U3318">
        <f t="shared" si="473"/>
        <v>2012</v>
      </c>
    </row>
    <row r="3319" spans="1:22" ht="32" hidden="1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 t="s">
        <v>8327</v>
      </c>
      <c r="P3319" t="s">
        <v>8350</v>
      </c>
      <c r="Q3319">
        <f t="shared" si="468"/>
        <v>1</v>
      </c>
      <c r="R3319">
        <f t="shared" si="469"/>
        <v>9</v>
      </c>
      <c r="S3319" s="15">
        <f t="shared" si="470"/>
        <v>41184.167129629634</v>
      </c>
      <c r="T3319" s="15">
        <f t="shared" si="471"/>
        <v>41224.208796296298</v>
      </c>
      <c r="U3319">
        <f t="shared" si="473"/>
        <v>2012</v>
      </c>
    </row>
    <row r="3320" spans="1:22" ht="4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 t="s">
        <v>8323</v>
      </c>
      <c r="P3320" t="s">
        <v>8326</v>
      </c>
      <c r="Q3320">
        <f t="shared" si="468"/>
        <v>2</v>
      </c>
      <c r="R3320">
        <f t="shared" si="469"/>
        <v>11.25</v>
      </c>
      <c r="S3320" s="15">
        <f t="shared" si="470"/>
        <v>42342.845555555556</v>
      </c>
      <c r="T3320" s="15">
        <f t="shared" si="471"/>
        <v>42372.845555555556</v>
      </c>
      <c r="U3320">
        <f t="shared" si="473"/>
        <v>2015</v>
      </c>
      <c r="V3320">
        <f t="shared" ref="V3320:V3321" si="475">_xlfn.DAYS(T3320,S3320)</f>
        <v>30</v>
      </c>
    </row>
    <row r="3321" spans="1:22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 t="s">
        <v>8323</v>
      </c>
      <c r="P3321" t="s">
        <v>8326</v>
      </c>
      <c r="Q3321">
        <f t="shared" si="468"/>
        <v>2</v>
      </c>
      <c r="R3321">
        <f t="shared" si="469"/>
        <v>15</v>
      </c>
      <c r="S3321" s="15">
        <f t="shared" si="470"/>
        <v>42783.513182870374</v>
      </c>
      <c r="T3321" s="15">
        <f t="shared" si="471"/>
        <v>42813.471516203703</v>
      </c>
      <c r="U3321">
        <f t="shared" si="473"/>
        <v>2017</v>
      </c>
      <c r="V3321">
        <f t="shared" si="475"/>
        <v>30</v>
      </c>
    </row>
    <row r="3322" spans="1:22" ht="48" hidden="1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 t="s">
        <v>8327</v>
      </c>
      <c r="P3322" t="s">
        <v>8350</v>
      </c>
      <c r="Q3322">
        <f t="shared" si="468"/>
        <v>2</v>
      </c>
      <c r="R3322">
        <f t="shared" si="469"/>
        <v>22.5</v>
      </c>
      <c r="S3322" s="15">
        <f t="shared" si="470"/>
        <v>41230.77311342593</v>
      </c>
      <c r="T3322" s="15">
        <f t="shared" si="471"/>
        <v>41290.77311342593</v>
      </c>
      <c r="U3322">
        <f t="shared" si="473"/>
        <v>2012</v>
      </c>
    </row>
    <row r="3323" spans="1:22" ht="48" hidden="1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 t="s">
        <v>8321</v>
      </c>
      <c r="P3323" t="s">
        <v>8339</v>
      </c>
      <c r="Q3323">
        <f t="shared" si="468"/>
        <v>2</v>
      </c>
      <c r="R3323">
        <f t="shared" si="469"/>
        <v>9</v>
      </c>
      <c r="S3323" s="15">
        <f t="shared" si="470"/>
        <v>41534.568113425928</v>
      </c>
      <c r="T3323" s="15">
        <f t="shared" si="471"/>
        <v>41564.568113425928</v>
      </c>
      <c r="U3323">
        <f t="shared" si="473"/>
        <v>2013</v>
      </c>
    </row>
    <row r="3324" spans="1:22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 t="s">
        <v>8323</v>
      </c>
      <c r="P3324" t="s">
        <v>8326</v>
      </c>
      <c r="Q3324">
        <f t="shared" si="468"/>
        <v>3</v>
      </c>
      <c r="R3324">
        <f t="shared" si="469"/>
        <v>15</v>
      </c>
      <c r="S3324" s="15">
        <f t="shared" si="470"/>
        <v>42311.621458333335</v>
      </c>
      <c r="T3324" s="15">
        <f t="shared" si="471"/>
        <v>42336.621458333335</v>
      </c>
      <c r="U3324">
        <f t="shared" si="473"/>
        <v>2015</v>
      </c>
      <c r="V3324">
        <f>_xlfn.DAYS(T3324,S3324)</f>
        <v>25</v>
      </c>
    </row>
    <row r="3325" spans="1:22" ht="32" hidden="1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 t="s">
        <v>8316</v>
      </c>
      <c r="P3325" t="s">
        <v>8334</v>
      </c>
      <c r="Q3325">
        <f t="shared" si="468"/>
        <v>5</v>
      </c>
      <c r="R3325">
        <f t="shared" si="469"/>
        <v>15</v>
      </c>
      <c r="S3325" s="15">
        <f t="shared" si="470"/>
        <v>41005.904120370367</v>
      </c>
      <c r="T3325" s="15">
        <f t="shared" si="471"/>
        <v>41035.904120370367</v>
      </c>
      <c r="U3325">
        <f t="shared" si="473"/>
        <v>2012</v>
      </c>
    </row>
    <row r="3326" spans="1:22" ht="48" hidden="1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 t="s">
        <v>8311</v>
      </c>
      <c r="P3326" t="s">
        <v>8348</v>
      </c>
      <c r="Q3326">
        <f t="shared" si="468"/>
        <v>5</v>
      </c>
      <c r="R3326">
        <f t="shared" si="469"/>
        <v>15</v>
      </c>
      <c r="S3326" s="15">
        <f t="shared" si="470"/>
        <v>42432.379826388889</v>
      </c>
      <c r="T3326" s="15">
        <f t="shared" si="471"/>
        <v>42462.338159722218</v>
      </c>
      <c r="U3326">
        <f t="shared" si="473"/>
        <v>2016</v>
      </c>
    </row>
    <row r="3327" spans="1:22" ht="48" hidden="1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 t="s">
        <v>8316</v>
      </c>
      <c r="P3327" t="s">
        <v>8334</v>
      </c>
      <c r="Q3327">
        <f t="shared" si="468"/>
        <v>8</v>
      </c>
      <c r="R3327">
        <f t="shared" si="469"/>
        <v>9</v>
      </c>
      <c r="S3327" s="15">
        <f t="shared" si="470"/>
        <v>40701.195844907408</v>
      </c>
      <c r="T3327" s="15">
        <f t="shared" si="471"/>
        <v>40746.195844907408</v>
      </c>
      <c r="U3327">
        <f t="shared" si="473"/>
        <v>2011</v>
      </c>
    </row>
    <row r="3328" spans="1:22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 t="s">
        <v>8316</v>
      </c>
      <c r="P3328" t="s">
        <v>8334</v>
      </c>
      <c r="Q3328">
        <f t="shared" si="468"/>
        <v>14</v>
      </c>
      <c r="R3328">
        <f t="shared" si="469"/>
        <v>10.56</v>
      </c>
      <c r="S3328" s="15">
        <f t="shared" si="470"/>
        <v>42396.973807870367</v>
      </c>
      <c r="T3328" s="15">
        <f t="shared" si="471"/>
        <v>42411.973807870367</v>
      </c>
      <c r="U3328">
        <f t="shared" si="473"/>
        <v>2016</v>
      </c>
    </row>
    <row r="3329" spans="1:22" ht="48" hidden="1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 t="s">
        <v>8308</v>
      </c>
      <c r="P3329" t="s">
        <v>8318</v>
      </c>
      <c r="Q3329">
        <f t="shared" si="468"/>
        <v>0</v>
      </c>
      <c r="R3329">
        <f t="shared" si="469"/>
        <v>10.5</v>
      </c>
      <c r="S3329" s="15">
        <f t="shared" si="470"/>
        <v>41859.925856481481</v>
      </c>
      <c r="T3329" s="15">
        <f t="shared" si="471"/>
        <v>41889.925856481481</v>
      </c>
      <c r="U3329">
        <f t="shared" si="473"/>
        <v>2014</v>
      </c>
    </row>
    <row r="3330" spans="1:22" ht="48" hidden="1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 t="s">
        <v>8319</v>
      </c>
      <c r="P3330" t="s">
        <v>8345</v>
      </c>
      <c r="Q3330">
        <f t="shared" si="468"/>
        <v>4</v>
      </c>
      <c r="R3330">
        <f t="shared" si="469"/>
        <v>10.5</v>
      </c>
      <c r="S3330" s="15">
        <f t="shared" si="470"/>
        <v>42728.827407407407</v>
      </c>
      <c r="T3330" s="15">
        <f t="shared" si="471"/>
        <v>42747.695833333331</v>
      </c>
      <c r="U3330">
        <f t="shared" si="473"/>
        <v>2016</v>
      </c>
    </row>
    <row r="3331" spans="1:22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 t="s">
        <v>8316</v>
      </c>
      <c r="P3331" t="s">
        <v>8334</v>
      </c>
      <c r="Q3331">
        <f t="shared" ref="Q3331:Q3394" si="476">ROUND(E3331/D3331*100,0)</f>
        <v>0</v>
      </c>
      <c r="R3331">
        <f t="shared" ref="R3331:R3394" si="477">IFERROR(ROUND(E3331/L3331,2),0)</f>
        <v>6.83</v>
      </c>
      <c r="S3331" s="15">
        <f t="shared" ref="S3331:S3394" si="478">(((J3331/60)/60)/24)+DATE(1970,1,1)</f>
        <v>42538.77243055556</v>
      </c>
      <c r="T3331" s="15">
        <f t="shared" ref="T3331:T3394" si="479">(((I3331/60)/60)/24)+DATE(1970,1,1)</f>
        <v>42565.758333333331</v>
      </c>
      <c r="U3331">
        <f t="shared" si="473"/>
        <v>2016</v>
      </c>
    </row>
    <row r="3332" spans="1:22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 t="s">
        <v>8323</v>
      </c>
      <c r="P3332" t="s">
        <v>8326</v>
      </c>
      <c r="Q3332">
        <f t="shared" si="476"/>
        <v>2</v>
      </c>
      <c r="R3332">
        <f t="shared" si="477"/>
        <v>10.25</v>
      </c>
      <c r="S3332" s="15">
        <f t="shared" si="478"/>
        <v>41883.916678240741</v>
      </c>
      <c r="T3332" s="15">
        <f t="shared" si="479"/>
        <v>41906.916678240741</v>
      </c>
      <c r="U3332">
        <f t="shared" si="473"/>
        <v>2014</v>
      </c>
      <c r="V3332">
        <f>_xlfn.DAYS(T3332,S3332)</f>
        <v>23</v>
      </c>
    </row>
    <row r="3333" spans="1:22" ht="48" hidden="1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 t="s">
        <v>8323</v>
      </c>
      <c r="P3333" t="s">
        <v>8324</v>
      </c>
      <c r="Q3333">
        <f t="shared" si="476"/>
        <v>4</v>
      </c>
      <c r="R3333">
        <f t="shared" si="477"/>
        <v>10.25</v>
      </c>
      <c r="S3333" s="15">
        <f t="shared" si="478"/>
        <v>42241.429120370376</v>
      </c>
      <c r="T3333" s="15">
        <f t="shared" si="479"/>
        <v>42263.916666666672</v>
      </c>
      <c r="U3333">
        <f t="shared" si="473"/>
        <v>2015</v>
      </c>
    </row>
    <row r="3334" spans="1:22" ht="32" hidden="1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 t="s">
        <v>8313</v>
      </c>
      <c r="P3334" t="s">
        <v>8314</v>
      </c>
      <c r="Q3334">
        <f t="shared" si="476"/>
        <v>0</v>
      </c>
      <c r="R3334">
        <f t="shared" si="477"/>
        <v>1.54</v>
      </c>
      <c r="S3334" s="15">
        <f t="shared" si="478"/>
        <v>41876.433680555558</v>
      </c>
      <c r="T3334" s="15">
        <f t="shared" si="479"/>
        <v>41936.166666666664</v>
      </c>
      <c r="U3334">
        <f t="shared" si="473"/>
        <v>2014</v>
      </c>
    </row>
    <row r="3335" spans="1:22" ht="48" hidden="1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 t="s">
        <v>8321</v>
      </c>
      <c r="P3335" t="s">
        <v>8337</v>
      </c>
      <c r="Q3335">
        <f t="shared" si="476"/>
        <v>0</v>
      </c>
      <c r="R3335">
        <f t="shared" si="477"/>
        <v>20</v>
      </c>
      <c r="S3335" s="15">
        <f t="shared" si="478"/>
        <v>42397.281666666662</v>
      </c>
      <c r="T3335" s="15">
        <f t="shared" si="479"/>
        <v>42427.281666666662</v>
      </c>
      <c r="U3335">
        <f t="shared" si="473"/>
        <v>2016</v>
      </c>
    </row>
    <row r="3336" spans="1:22" ht="48" hidden="1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 t="s">
        <v>8323</v>
      </c>
      <c r="P3336" t="s">
        <v>8324</v>
      </c>
      <c r="Q3336">
        <f t="shared" si="476"/>
        <v>0</v>
      </c>
      <c r="R3336">
        <f t="shared" si="477"/>
        <v>13.33</v>
      </c>
      <c r="S3336" s="15">
        <f t="shared" si="478"/>
        <v>41862.761724537035</v>
      </c>
      <c r="T3336" s="15">
        <f t="shared" si="479"/>
        <v>41914.165972222225</v>
      </c>
      <c r="U3336">
        <f t="shared" si="473"/>
        <v>2014</v>
      </c>
    </row>
    <row r="3337" spans="1:22" ht="48" hidden="1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 t="s">
        <v>8313</v>
      </c>
      <c r="P3337" t="s">
        <v>8314</v>
      </c>
      <c r="Q3337">
        <f t="shared" si="476"/>
        <v>1</v>
      </c>
      <c r="R3337">
        <f t="shared" si="477"/>
        <v>10</v>
      </c>
      <c r="S3337" s="15">
        <f t="shared" si="478"/>
        <v>41956.250034722223</v>
      </c>
      <c r="T3337" s="15">
        <f t="shared" si="479"/>
        <v>42016.250034722223</v>
      </c>
      <c r="U3337">
        <f t="shared" si="473"/>
        <v>2014</v>
      </c>
    </row>
    <row r="3338" spans="1:22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 t="s">
        <v>8327</v>
      </c>
      <c r="P3338" t="s">
        <v>8354</v>
      </c>
      <c r="Q3338">
        <f t="shared" si="476"/>
        <v>1</v>
      </c>
      <c r="R3338">
        <f t="shared" si="477"/>
        <v>40</v>
      </c>
      <c r="S3338" s="15">
        <f t="shared" si="478"/>
        <v>41506.848032407412</v>
      </c>
      <c r="T3338" s="15">
        <f t="shared" si="479"/>
        <v>41553.848032407412</v>
      </c>
      <c r="U3338">
        <f t="shared" si="473"/>
        <v>2013</v>
      </c>
    </row>
    <row r="3339" spans="1:22" ht="48" hidden="1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 t="s">
        <v>8319</v>
      </c>
      <c r="P3339" t="s">
        <v>8345</v>
      </c>
      <c r="Q3339">
        <f t="shared" si="476"/>
        <v>1</v>
      </c>
      <c r="R3339">
        <f t="shared" si="477"/>
        <v>13.33</v>
      </c>
      <c r="S3339" s="15">
        <f t="shared" si="478"/>
        <v>41834.138495370367</v>
      </c>
      <c r="T3339" s="15">
        <f t="shared" si="479"/>
        <v>41864.138495370367</v>
      </c>
      <c r="U3339">
        <f t="shared" si="473"/>
        <v>2014</v>
      </c>
    </row>
    <row r="3340" spans="1:22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 t="s">
        <v>8327</v>
      </c>
      <c r="P3340" t="s">
        <v>8350</v>
      </c>
      <c r="Q3340">
        <f t="shared" si="476"/>
        <v>1</v>
      </c>
      <c r="R3340">
        <f t="shared" si="477"/>
        <v>20</v>
      </c>
      <c r="S3340" s="15">
        <f t="shared" si="478"/>
        <v>41551.798113425924</v>
      </c>
      <c r="T3340" s="15">
        <f t="shared" si="479"/>
        <v>41581.839780092596</v>
      </c>
      <c r="U3340">
        <f t="shared" si="473"/>
        <v>2013</v>
      </c>
    </row>
    <row r="3341" spans="1:22" ht="48" hidden="1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 t="s">
        <v>8313</v>
      </c>
      <c r="P3341" t="s">
        <v>8314</v>
      </c>
      <c r="Q3341">
        <f t="shared" si="476"/>
        <v>1</v>
      </c>
      <c r="R3341">
        <f t="shared" si="477"/>
        <v>20</v>
      </c>
      <c r="S3341" s="15">
        <f t="shared" si="478"/>
        <v>41940.89166666667</v>
      </c>
      <c r="T3341" s="15">
        <f t="shared" si="479"/>
        <v>41970.933333333334</v>
      </c>
      <c r="U3341">
        <f t="shared" si="473"/>
        <v>2014</v>
      </c>
    </row>
    <row r="3342" spans="1:22" ht="48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 t="s">
        <v>8323</v>
      </c>
      <c r="P3342" t="s">
        <v>8326</v>
      </c>
      <c r="Q3342">
        <f t="shared" si="476"/>
        <v>1</v>
      </c>
      <c r="R3342">
        <f t="shared" si="477"/>
        <v>20</v>
      </c>
      <c r="S3342" s="15">
        <f t="shared" si="478"/>
        <v>41872.807696759257</v>
      </c>
      <c r="T3342" s="15">
        <f t="shared" si="479"/>
        <v>41932.807696759257</v>
      </c>
      <c r="U3342">
        <f t="shared" si="473"/>
        <v>2014</v>
      </c>
      <c r="V3342">
        <f>_xlfn.DAYS(T3342,S3342)</f>
        <v>60</v>
      </c>
    </row>
    <row r="3343" spans="1:22" ht="48" hidden="1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 t="s">
        <v>8327</v>
      </c>
      <c r="P3343" t="s">
        <v>8350</v>
      </c>
      <c r="Q3343">
        <f t="shared" si="476"/>
        <v>1</v>
      </c>
      <c r="R3343">
        <f t="shared" si="477"/>
        <v>20</v>
      </c>
      <c r="S3343" s="15">
        <f t="shared" si="478"/>
        <v>41416.763171296298</v>
      </c>
      <c r="T3343" s="15">
        <f t="shared" si="479"/>
        <v>41455.831944444442</v>
      </c>
      <c r="U3343">
        <f t="shared" si="473"/>
        <v>2013</v>
      </c>
    </row>
    <row r="3344" spans="1:22" ht="16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 t="s">
        <v>8323</v>
      </c>
      <c r="P3344" t="s">
        <v>8326</v>
      </c>
      <c r="Q3344">
        <f t="shared" si="476"/>
        <v>2</v>
      </c>
      <c r="R3344">
        <f t="shared" si="477"/>
        <v>13.33</v>
      </c>
      <c r="S3344" s="15">
        <f t="shared" si="478"/>
        <v>42172.613506944443</v>
      </c>
      <c r="T3344" s="15">
        <f t="shared" si="479"/>
        <v>42202.554166666669</v>
      </c>
      <c r="U3344">
        <f t="shared" si="473"/>
        <v>2015</v>
      </c>
      <c r="V3344">
        <f>_xlfn.DAYS(T3344,S3344)</f>
        <v>30</v>
      </c>
    </row>
    <row r="3345" spans="1:22" ht="32" hidden="1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 t="s">
        <v>8321</v>
      </c>
      <c r="P3345" t="s">
        <v>8337</v>
      </c>
      <c r="Q3345">
        <f t="shared" si="476"/>
        <v>3</v>
      </c>
      <c r="R3345">
        <f t="shared" si="477"/>
        <v>13.33</v>
      </c>
      <c r="S3345" s="15">
        <f t="shared" si="478"/>
        <v>42115.547395833331</v>
      </c>
      <c r="T3345" s="15">
        <f t="shared" si="479"/>
        <v>42158.547395833331</v>
      </c>
      <c r="U3345">
        <f t="shared" si="473"/>
        <v>2015</v>
      </c>
    </row>
    <row r="3346" spans="1:22" ht="32" hidden="1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 t="s">
        <v>8323</v>
      </c>
      <c r="P3346" t="s">
        <v>8335</v>
      </c>
      <c r="Q3346">
        <f t="shared" si="476"/>
        <v>3</v>
      </c>
      <c r="R3346">
        <f t="shared" si="477"/>
        <v>13.33</v>
      </c>
      <c r="S3346" s="15">
        <f t="shared" si="478"/>
        <v>42763.780671296292</v>
      </c>
      <c r="T3346" s="15">
        <f t="shared" si="479"/>
        <v>42823.739004629635</v>
      </c>
      <c r="U3346">
        <f t="shared" si="473"/>
        <v>2017</v>
      </c>
    </row>
    <row r="3347" spans="1:22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 t="s">
        <v>8308</v>
      </c>
      <c r="P3347" t="s">
        <v>8342</v>
      </c>
      <c r="Q3347">
        <f t="shared" si="476"/>
        <v>0</v>
      </c>
      <c r="R3347">
        <f t="shared" si="477"/>
        <v>13</v>
      </c>
      <c r="S3347" s="15">
        <f t="shared" si="478"/>
        <v>42615.79896990741</v>
      </c>
      <c r="T3347" s="15">
        <f t="shared" si="479"/>
        <v>42660.79896990741</v>
      </c>
      <c r="U3347">
        <f t="shared" si="473"/>
        <v>2016</v>
      </c>
    </row>
    <row r="3348" spans="1:22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 t="s">
        <v>8323</v>
      </c>
      <c r="P3348" t="s">
        <v>8326</v>
      </c>
      <c r="Q3348">
        <f t="shared" si="476"/>
        <v>1</v>
      </c>
      <c r="R3348">
        <f t="shared" si="477"/>
        <v>9.75</v>
      </c>
      <c r="S3348" s="15">
        <f t="shared" si="478"/>
        <v>42196.166874999995</v>
      </c>
      <c r="T3348" s="15">
        <f t="shared" si="479"/>
        <v>42256.166874999995</v>
      </c>
      <c r="U3348">
        <f t="shared" si="473"/>
        <v>2015</v>
      </c>
      <c r="V3348">
        <f t="shared" ref="V3348:V3350" si="480">_xlfn.DAYS(T3348,S3348)</f>
        <v>60</v>
      </c>
    </row>
    <row r="3349" spans="1:22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 t="s">
        <v>8323</v>
      </c>
      <c r="P3349" t="s">
        <v>8326</v>
      </c>
      <c r="Q3349">
        <f t="shared" si="476"/>
        <v>4</v>
      </c>
      <c r="R3349">
        <f t="shared" si="477"/>
        <v>9.5</v>
      </c>
      <c r="S3349" s="15">
        <f t="shared" si="478"/>
        <v>41975.124340277776</v>
      </c>
      <c r="T3349" s="15">
        <f t="shared" si="479"/>
        <v>42005.124340277776</v>
      </c>
      <c r="U3349">
        <f t="shared" si="473"/>
        <v>2014</v>
      </c>
      <c r="V3349">
        <f t="shared" si="480"/>
        <v>30</v>
      </c>
    </row>
    <row r="3350" spans="1:22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 t="s">
        <v>8323</v>
      </c>
      <c r="P3350" t="s">
        <v>8326</v>
      </c>
      <c r="Q3350">
        <f t="shared" si="476"/>
        <v>1</v>
      </c>
      <c r="R3350">
        <f t="shared" si="477"/>
        <v>18.5</v>
      </c>
      <c r="S3350" s="15">
        <f t="shared" si="478"/>
        <v>42078.34520833334</v>
      </c>
      <c r="T3350" s="15">
        <f t="shared" si="479"/>
        <v>42133.166666666672</v>
      </c>
      <c r="U3350">
        <f t="shared" si="473"/>
        <v>2015</v>
      </c>
      <c r="V3350">
        <f t="shared" si="480"/>
        <v>55</v>
      </c>
    </row>
    <row r="3351" spans="1:22" ht="48" hidden="1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 t="s">
        <v>8319</v>
      </c>
      <c r="P3351" t="s">
        <v>8345</v>
      </c>
      <c r="Q3351">
        <f t="shared" si="476"/>
        <v>0</v>
      </c>
      <c r="R3351">
        <f t="shared" si="477"/>
        <v>12</v>
      </c>
      <c r="S3351" s="15">
        <f t="shared" si="478"/>
        <v>42034.75509259259</v>
      </c>
      <c r="T3351" s="15">
        <f t="shared" si="479"/>
        <v>42064.75509259259</v>
      </c>
      <c r="U3351">
        <f t="shared" si="473"/>
        <v>2015</v>
      </c>
    </row>
    <row r="3352" spans="1:22" ht="48" hidden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 t="s">
        <v>8316</v>
      </c>
      <c r="P3352" t="s">
        <v>8344</v>
      </c>
      <c r="Q3352">
        <f t="shared" si="476"/>
        <v>0</v>
      </c>
      <c r="R3352">
        <f t="shared" si="477"/>
        <v>18</v>
      </c>
      <c r="S3352" s="15">
        <f t="shared" si="478"/>
        <v>42164.615856481483</v>
      </c>
      <c r="T3352" s="15">
        <f t="shared" si="479"/>
        <v>42193.697916666672</v>
      </c>
      <c r="U3352">
        <f t="shared" si="473"/>
        <v>2015</v>
      </c>
    </row>
    <row r="3353" spans="1:22" ht="32" hidden="1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 t="s">
        <v>8311</v>
      </c>
      <c r="P3353" t="s">
        <v>8356</v>
      </c>
      <c r="Q3353">
        <f t="shared" si="476"/>
        <v>1</v>
      </c>
      <c r="R3353">
        <f t="shared" si="477"/>
        <v>9</v>
      </c>
      <c r="S3353" s="15">
        <f t="shared" si="478"/>
        <v>41247.063576388886</v>
      </c>
      <c r="T3353" s="15">
        <f t="shared" si="479"/>
        <v>41277.063576388886</v>
      </c>
      <c r="U3353">
        <f t="shared" si="473"/>
        <v>2012</v>
      </c>
    </row>
    <row r="3354" spans="1:22" ht="48" hidden="1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 t="s">
        <v>8308</v>
      </c>
      <c r="P3354" t="s">
        <v>8315</v>
      </c>
      <c r="Q3354">
        <f t="shared" si="476"/>
        <v>1</v>
      </c>
      <c r="R3354">
        <f t="shared" si="477"/>
        <v>12</v>
      </c>
      <c r="S3354" s="15">
        <f t="shared" si="478"/>
        <v>42200.261793981481</v>
      </c>
      <c r="T3354" s="15">
        <f t="shared" si="479"/>
        <v>42230.261793981481</v>
      </c>
      <c r="U3354">
        <f t="shared" si="473"/>
        <v>2015</v>
      </c>
    </row>
    <row r="3355" spans="1:22" ht="32" hidden="1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 t="s">
        <v>8319</v>
      </c>
      <c r="P3355" t="s">
        <v>8345</v>
      </c>
      <c r="Q3355">
        <f t="shared" si="476"/>
        <v>0</v>
      </c>
      <c r="R3355">
        <f t="shared" si="477"/>
        <v>17.5</v>
      </c>
      <c r="S3355" s="15">
        <f t="shared" si="478"/>
        <v>42089.724039351851</v>
      </c>
      <c r="T3355" s="15">
        <f t="shared" si="479"/>
        <v>42134.724039351851</v>
      </c>
      <c r="U3355">
        <f t="shared" si="473"/>
        <v>2015</v>
      </c>
    </row>
    <row r="3356" spans="1:22" ht="48" hidden="1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 t="s">
        <v>8319</v>
      </c>
      <c r="P3356" t="s">
        <v>8345</v>
      </c>
      <c r="Q3356">
        <f t="shared" si="476"/>
        <v>0</v>
      </c>
      <c r="R3356">
        <f t="shared" si="477"/>
        <v>17.5</v>
      </c>
      <c r="S3356" s="15">
        <f t="shared" si="478"/>
        <v>41876.683611111112</v>
      </c>
      <c r="T3356" s="15">
        <f t="shared" si="479"/>
        <v>41907.683611111112</v>
      </c>
      <c r="U3356">
        <f t="shared" si="473"/>
        <v>2014</v>
      </c>
    </row>
    <row r="3357" spans="1:22" ht="32" hidden="1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 t="s">
        <v>8323</v>
      </c>
      <c r="P3357" t="s">
        <v>8335</v>
      </c>
      <c r="Q3357">
        <f t="shared" si="476"/>
        <v>0</v>
      </c>
      <c r="R3357">
        <f t="shared" si="477"/>
        <v>17.5</v>
      </c>
      <c r="S3357" s="15">
        <f t="shared" si="478"/>
        <v>42170.447013888886</v>
      </c>
      <c r="T3357" s="15">
        <f t="shared" si="479"/>
        <v>42200.447013888886</v>
      </c>
      <c r="U3357">
        <f t="shared" si="473"/>
        <v>2015</v>
      </c>
    </row>
    <row r="3358" spans="1:22" ht="32" hidden="1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 t="s">
        <v>8311</v>
      </c>
      <c r="P3358" t="s">
        <v>8356</v>
      </c>
      <c r="Q3358">
        <f t="shared" si="476"/>
        <v>0</v>
      </c>
      <c r="R3358">
        <f t="shared" si="477"/>
        <v>8.75</v>
      </c>
      <c r="S3358" s="15">
        <f t="shared" si="478"/>
        <v>41911.657430555555</v>
      </c>
      <c r="T3358" s="15">
        <f t="shared" si="479"/>
        <v>41932.088194444441</v>
      </c>
      <c r="U3358">
        <f t="shared" si="473"/>
        <v>2014</v>
      </c>
    </row>
    <row r="3359" spans="1:22" ht="48" hidden="1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 t="s">
        <v>8319</v>
      </c>
      <c r="P3359" t="s">
        <v>8345</v>
      </c>
      <c r="Q3359">
        <f t="shared" si="476"/>
        <v>0</v>
      </c>
      <c r="R3359">
        <f t="shared" si="477"/>
        <v>11.67</v>
      </c>
      <c r="S3359" s="15">
        <f t="shared" si="478"/>
        <v>41952.09175925926</v>
      </c>
      <c r="T3359" s="15">
        <f t="shared" si="479"/>
        <v>41982.09175925926</v>
      </c>
      <c r="U3359">
        <f t="shared" si="473"/>
        <v>2014</v>
      </c>
    </row>
    <row r="3360" spans="1:22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 t="s">
        <v>8327</v>
      </c>
      <c r="P3360" t="s">
        <v>8330</v>
      </c>
      <c r="Q3360">
        <f t="shared" si="476"/>
        <v>1</v>
      </c>
      <c r="R3360">
        <f t="shared" si="477"/>
        <v>8.75</v>
      </c>
      <c r="S3360" s="15">
        <f t="shared" si="478"/>
        <v>41912.932430555556</v>
      </c>
      <c r="T3360" s="15">
        <f t="shared" si="479"/>
        <v>41942.932430555556</v>
      </c>
      <c r="U3360">
        <f t="shared" si="473"/>
        <v>2014</v>
      </c>
    </row>
    <row r="3361" spans="1:22" ht="48" hidden="1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 t="s">
        <v>8308</v>
      </c>
      <c r="P3361" t="s">
        <v>8342</v>
      </c>
      <c r="Q3361">
        <f t="shared" si="476"/>
        <v>1</v>
      </c>
      <c r="R3361">
        <f t="shared" si="477"/>
        <v>8.75</v>
      </c>
      <c r="S3361" s="15">
        <f t="shared" si="478"/>
        <v>42753.678761574076</v>
      </c>
      <c r="T3361" s="15">
        <f t="shared" si="479"/>
        <v>42766.208333333328</v>
      </c>
      <c r="U3361">
        <f t="shared" si="473"/>
        <v>2017</v>
      </c>
    </row>
    <row r="3362" spans="1:22" ht="48" hidden="1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 t="s">
        <v>8327</v>
      </c>
      <c r="P3362" t="s">
        <v>8330</v>
      </c>
      <c r="Q3362">
        <f t="shared" si="476"/>
        <v>1</v>
      </c>
      <c r="R3362">
        <f t="shared" si="477"/>
        <v>11.67</v>
      </c>
      <c r="S3362" s="15">
        <f t="shared" si="478"/>
        <v>41869.534618055557</v>
      </c>
      <c r="T3362" s="15">
        <f t="shared" si="479"/>
        <v>41899.534618055557</v>
      </c>
      <c r="U3362">
        <f t="shared" ref="U3362:U3385" si="481">YEAR(S3362)</f>
        <v>2014</v>
      </c>
    </row>
    <row r="3363" spans="1:22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 t="s">
        <v>8323</v>
      </c>
      <c r="P3363" t="s">
        <v>8326</v>
      </c>
      <c r="Q3363">
        <f t="shared" si="476"/>
        <v>2</v>
      </c>
      <c r="R3363">
        <f t="shared" si="477"/>
        <v>35</v>
      </c>
      <c r="S3363" s="15">
        <f t="shared" si="478"/>
        <v>42233.362314814818</v>
      </c>
      <c r="T3363" s="15">
        <f t="shared" si="479"/>
        <v>42293.362314814818</v>
      </c>
      <c r="U3363">
        <f t="shared" si="481"/>
        <v>2015</v>
      </c>
      <c r="V3363">
        <f>_xlfn.DAYS(T3363,S3363)</f>
        <v>60</v>
      </c>
    </row>
    <row r="3364" spans="1:22" ht="48" hidden="1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 t="s">
        <v>8323</v>
      </c>
      <c r="P3364" t="s">
        <v>8335</v>
      </c>
      <c r="Q3364">
        <f t="shared" si="476"/>
        <v>2</v>
      </c>
      <c r="R3364">
        <f t="shared" si="477"/>
        <v>17.5</v>
      </c>
      <c r="S3364" s="15">
        <f t="shared" si="478"/>
        <v>42079.857974537037</v>
      </c>
      <c r="T3364" s="15">
        <f t="shared" si="479"/>
        <v>42125.916666666672</v>
      </c>
      <c r="U3364">
        <f t="shared" si="481"/>
        <v>2015</v>
      </c>
    </row>
    <row r="3365" spans="1:22" ht="32" hidden="1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 t="s">
        <v>8313</v>
      </c>
      <c r="P3365" t="s">
        <v>8355</v>
      </c>
      <c r="Q3365">
        <f t="shared" si="476"/>
        <v>5</v>
      </c>
      <c r="R3365">
        <f t="shared" si="477"/>
        <v>11.67</v>
      </c>
      <c r="S3365" s="15">
        <f t="shared" si="478"/>
        <v>42185.397673611107</v>
      </c>
      <c r="T3365" s="15">
        <f t="shared" si="479"/>
        <v>42244.508333333331</v>
      </c>
      <c r="U3365">
        <f t="shared" si="481"/>
        <v>2015</v>
      </c>
    </row>
    <row r="3366" spans="1:22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 t="s">
        <v>8323</v>
      </c>
      <c r="P3366" t="s">
        <v>8326</v>
      </c>
      <c r="Q3366">
        <f t="shared" si="476"/>
        <v>1</v>
      </c>
      <c r="R3366">
        <f t="shared" si="477"/>
        <v>34.950000000000003</v>
      </c>
      <c r="S3366" s="15">
        <f t="shared" si="478"/>
        <v>42718.963599537034</v>
      </c>
      <c r="T3366" s="15">
        <f t="shared" si="479"/>
        <v>42748.961805555555</v>
      </c>
      <c r="U3366">
        <f t="shared" si="481"/>
        <v>2016</v>
      </c>
      <c r="V3366">
        <f>_xlfn.DAYS(T3366,S3366)</f>
        <v>30</v>
      </c>
    </row>
    <row r="3367" spans="1:22" ht="48" hidden="1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 t="s">
        <v>8316</v>
      </c>
      <c r="P3367" t="s">
        <v>8334</v>
      </c>
      <c r="Q3367">
        <f t="shared" si="476"/>
        <v>0</v>
      </c>
      <c r="R3367">
        <f t="shared" si="477"/>
        <v>8.5</v>
      </c>
      <c r="S3367" s="15">
        <f t="shared" si="478"/>
        <v>41974.911087962959</v>
      </c>
      <c r="T3367" s="15">
        <f t="shared" si="479"/>
        <v>42014.332638888889</v>
      </c>
      <c r="U3367">
        <f t="shared" si="481"/>
        <v>2014</v>
      </c>
    </row>
    <row r="3368" spans="1:22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 t="s">
        <v>8327</v>
      </c>
      <c r="P3368" t="s">
        <v>8330</v>
      </c>
      <c r="Q3368">
        <f t="shared" si="476"/>
        <v>1</v>
      </c>
      <c r="R3368">
        <f t="shared" si="477"/>
        <v>34</v>
      </c>
      <c r="S3368" s="15">
        <f t="shared" si="478"/>
        <v>42341.59129629629</v>
      </c>
      <c r="T3368" s="15">
        <f t="shared" si="479"/>
        <v>42387.541666666672</v>
      </c>
      <c r="U3368">
        <f t="shared" si="481"/>
        <v>2015</v>
      </c>
    </row>
    <row r="3369" spans="1:22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 t="s">
        <v>8311</v>
      </c>
      <c r="P3369" t="s">
        <v>8356</v>
      </c>
      <c r="Q3369">
        <f t="shared" si="476"/>
        <v>1</v>
      </c>
      <c r="R3369">
        <f t="shared" si="477"/>
        <v>11.33</v>
      </c>
      <c r="S3369" s="15">
        <f t="shared" si="478"/>
        <v>42172.958912037036</v>
      </c>
      <c r="T3369" s="15">
        <f t="shared" si="479"/>
        <v>42232.958912037036</v>
      </c>
      <c r="U3369">
        <f t="shared" si="481"/>
        <v>2015</v>
      </c>
    </row>
    <row r="3370" spans="1:22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 t="s">
        <v>8311</v>
      </c>
      <c r="P3370" t="s">
        <v>8352</v>
      </c>
      <c r="Q3370">
        <f t="shared" si="476"/>
        <v>1</v>
      </c>
      <c r="R3370">
        <f t="shared" si="477"/>
        <v>16</v>
      </c>
      <c r="S3370" s="15">
        <f t="shared" si="478"/>
        <v>42100.735937499994</v>
      </c>
      <c r="T3370" s="15">
        <f t="shared" si="479"/>
        <v>42134.959027777775</v>
      </c>
      <c r="U3370">
        <f t="shared" si="481"/>
        <v>2015</v>
      </c>
    </row>
    <row r="3371" spans="1:22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 t="s">
        <v>8323</v>
      </c>
      <c r="P3371" t="s">
        <v>8326</v>
      </c>
      <c r="Q3371">
        <f t="shared" si="476"/>
        <v>2</v>
      </c>
      <c r="R3371">
        <f t="shared" si="477"/>
        <v>8</v>
      </c>
      <c r="S3371" s="15">
        <f t="shared" si="478"/>
        <v>42230.08116898148</v>
      </c>
      <c r="T3371" s="15">
        <f t="shared" si="479"/>
        <v>42245.08116898148</v>
      </c>
      <c r="U3371">
        <f t="shared" si="481"/>
        <v>2015</v>
      </c>
      <c r="V3371">
        <f t="shared" ref="V3371:V3372" si="482">_xlfn.DAYS(T3371,S3371)</f>
        <v>15</v>
      </c>
    </row>
    <row r="3372" spans="1:22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 t="s">
        <v>8323</v>
      </c>
      <c r="P3372" t="s">
        <v>8326</v>
      </c>
      <c r="Q3372">
        <f t="shared" si="476"/>
        <v>3</v>
      </c>
      <c r="R3372">
        <f t="shared" si="477"/>
        <v>10.67</v>
      </c>
      <c r="S3372" s="15">
        <f t="shared" si="478"/>
        <v>42209.67288194444</v>
      </c>
      <c r="T3372" s="15">
        <f t="shared" si="479"/>
        <v>42223.625</v>
      </c>
      <c r="U3372">
        <f t="shared" si="481"/>
        <v>2015</v>
      </c>
      <c r="V3372">
        <f t="shared" si="482"/>
        <v>14</v>
      </c>
    </row>
    <row r="3373" spans="1:22" ht="48" hidden="1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 t="s">
        <v>8308</v>
      </c>
      <c r="P3373" t="s">
        <v>8342</v>
      </c>
      <c r="Q3373">
        <f t="shared" si="476"/>
        <v>0</v>
      </c>
      <c r="R3373">
        <f t="shared" si="477"/>
        <v>15.5</v>
      </c>
      <c r="S3373" s="15">
        <f t="shared" si="478"/>
        <v>42047.812523148154</v>
      </c>
      <c r="T3373" s="15">
        <f t="shared" si="479"/>
        <v>42071.636111111111</v>
      </c>
      <c r="U3373">
        <f t="shared" si="481"/>
        <v>2015</v>
      </c>
    </row>
    <row r="3374" spans="1:22" ht="48" hidden="1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 t="s">
        <v>8321</v>
      </c>
      <c r="P3374" t="s">
        <v>8339</v>
      </c>
      <c r="Q3374">
        <f t="shared" si="476"/>
        <v>0</v>
      </c>
      <c r="R3374">
        <f t="shared" si="477"/>
        <v>10.33</v>
      </c>
      <c r="S3374" s="15">
        <f t="shared" si="478"/>
        <v>41799.830613425926</v>
      </c>
      <c r="T3374" s="15">
        <f t="shared" si="479"/>
        <v>41823.125</v>
      </c>
      <c r="U3374">
        <f t="shared" si="481"/>
        <v>2014</v>
      </c>
    </row>
    <row r="3375" spans="1:22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 t="s">
        <v>8321</v>
      </c>
      <c r="P3375" t="s">
        <v>8337</v>
      </c>
      <c r="Q3375">
        <f t="shared" si="476"/>
        <v>0</v>
      </c>
      <c r="R3375">
        <f t="shared" si="477"/>
        <v>15</v>
      </c>
      <c r="S3375" s="15">
        <f t="shared" si="478"/>
        <v>41875.077546296299</v>
      </c>
      <c r="T3375" s="15">
        <f t="shared" si="479"/>
        <v>41905.077546296299</v>
      </c>
      <c r="U3375">
        <f t="shared" si="481"/>
        <v>2014</v>
      </c>
    </row>
    <row r="3376" spans="1:22" ht="48" hidden="1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 t="s">
        <v>8319</v>
      </c>
      <c r="P3376" t="s">
        <v>8345</v>
      </c>
      <c r="Q3376">
        <f t="shared" si="476"/>
        <v>0</v>
      </c>
      <c r="R3376">
        <f t="shared" si="477"/>
        <v>30</v>
      </c>
      <c r="S3376" s="15">
        <f t="shared" si="478"/>
        <v>42184.185844907406</v>
      </c>
      <c r="T3376" s="15">
        <f t="shared" si="479"/>
        <v>42219.185844907406</v>
      </c>
      <c r="U3376">
        <f t="shared" si="481"/>
        <v>2015</v>
      </c>
    </row>
    <row r="3377" spans="1:22" ht="48" hidden="1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 t="s">
        <v>8308</v>
      </c>
      <c r="P3377" t="s">
        <v>8342</v>
      </c>
      <c r="Q3377">
        <f t="shared" si="476"/>
        <v>0</v>
      </c>
      <c r="R3377">
        <f t="shared" si="477"/>
        <v>30</v>
      </c>
      <c r="S3377" s="15">
        <f t="shared" si="478"/>
        <v>42179.653379629628</v>
      </c>
      <c r="T3377" s="15">
        <f t="shared" si="479"/>
        <v>42210.915972222225</v>
      </c>
      <c r="U3377">
        <f t="shared" si="481"/>
        <v>2015</v>
      </c>
    </row>
    <row r="3378" spans="1:22" ht="32" hidden="1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 t="s">
        <v>8319</v>
      </c>
      <c r="P3378" t="s">
        <v>8345</v>
      </c>
      <c r="Q3378">
        <f t="shared" si="476"/>
        <v>0</v>
      </c>
      <c r="R3378">
        <f t="shared" si="477"/>
        <v>15</v>
      </c>
      <c r="S3378" s="15">
        <f t="shared" si="478"/>
        <v>41919.140706018516</v>
      </c>
      <c r="T3378" s="15">
        <f t="shared" si="479"/>
        <v>41949.182372685187</v>
      </c>
      <c r="U3378">
        <f t="shared" si="481"/>
        <v>2014</v>
      </c>
    </row>
    <row r="3379" spans="1:22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 t="s">
        <v>8327</v>
      </c>
      <c r="P3379" t="s">
        <v>8350</v>
      </c>
      <c r="Q3379">
        <f t="shared" si="476"/>
        <v>1</v>
      </c>
      <c r="R3379">
        <f t="shared" si="477"/>
        <v>30</v>
      </c>
      <c r="S3379" s="15">
        <f t="shared" si="478"/>
        <v>41802.94363425926</v>
      </c>
      <c r="T3379" s="15">
        <f t="shared" si="479"/>
        <v>41834.104166666664</v>
      </c>
      <c r="U3379">
        <f t="shared" si="481"/>
        <v>2014</v>
      </c>
    </row>
    <row r="3380" spans="1:22" ht="48" hidden="1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 t="s">
        <v>8319</v>
      </c>
      <c r="P3380" t="s">
        <v>8357</v>
      </c>
      <c r="Q3380">
        <f t="shared" si="476"/>
        <v>1</v>
      </c>
      <c r="R3380">
        <f t="shared" si="477"/>
        <v>15</v>
      </c>
      <c r="S3380" s="15">
        <f t="shared" si="478"/>
        <v>42258.297094907408</v>
      </c>
      <c r="T3380" s="15">
        <f t="shared" si="479"/>
        <v>42280.875</v>
      </c>
      <c r="U3380">
        <f t="shared" si="481"/>
        <v>2015</v>
      </c>
    </row>
    <row r="3381" spans="1:22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 t="s">
        <v>8321</v>
      </c>
      <c r="P3381" t="s">
        <v>8339</v>
      </c>
      <c r="Q3381">
        <f t="shared" si="476"/>
        <v>1</v>
      </c>
      <c r="R3381">
        <f t="shared" si="477"/>
        <v>10</v>
      </c>
      <c r="S3381" s="15">
        <f t="shared" si="478"/>
        <v>41945.037789351853</v>
      </c>
      <c r="T3381" s="15">
        <f t="shared" si="479"/>
        <v>41998.208333333328</v>
      </c>
      <c r="U3381">
        <f t="shared" si="481"/>
        <v>2014</v>
      </c>
    </row>
    <row r="3382" spans="1:22" ht="48" hidden="1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 t="s">
        <v>8311</v>
      </c>
      <c r="P3382" t="s">
        <v>8352</v>
      </c>
      <c r="Q3382">
        <f t="shared" si="476"/>
        <v>1</v>
      </c>
      <c r="R3382">
        <f t="shared" si="477"/>
        <v>15</v>
      </c>
      <c r="S3382" s="15">
        <f t="shared" si="478"/>
        <v>40682.884791666671</v>
      </c>
      <c r="T3382" s="15">
        <f t="shared" si="479"/>
        <v>40712.884791666671</v>
      </c>
      <c r="U3382">
        <f t="shared" si="481"/>
        <v>2011</v>
      </c>
    </row>
    <row r="3383" spans="1:22" ht="48" hidden="1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 t="s">
        <v>8327</v>
      </c>
      <c r="P3383" t="s">
        <v>8328</v>
      </c>
      <c r="Q3383">
        <f t="shared" si="476"/>
        <v>1</v>
      </c>
      <c r="R3383">
        <f t="shared" si="477"/>
        <v>30</v>
      </c>
      <c r="S3383" s="15">
        <f t="shared" si="478"/>
        <v>40877.25099537037</v>
      </c>
      <c r="T3383" s="15">
        <f t="shared" si="479"/>
        <v>40922.25099537037</v>
      </c>
      <c r="U3383">
        <f t="shared" si="481"/>
        <v>2011</v>
      </c>
    </row>
    <row r="3384" spans="1:22" ht="48" hidden="1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 t="s">
        <v>8327</v>
      </c>
      <c r="P3384" t="s">
        <v>8350</v>
      </c>
      <c r="Q3384">
        <f t="shared" si="476"/>
        <v>1</v>
      </c>
      <c r="R3384">
        <f t="shared" si="477"/>
        <v>15</v>
      </c>
      <c r="S3384" s="15">
        <f t="shared" si="478"/>
        <v>41194.109340277777</v>
      </c>
      <c r="T3384" s="15">
        <f t="shared" si="479"/>
        <v>41254.151006944441</v>
      </c>
      <c r="U3384">
        <f t="shared" si="481"/>
        <v>2012</v>
      </c>
    </row>
    <row r="3385" spans="1:22" ht="48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 t="s">
        <v>8323</v>
      </c>
      <c r="P3385" t="s">
        <v>8326</v>
      </c>
      <c r="Q3385">
        <f t="shared" si="476"/>
        <v>5</v>
      </c>
      <c r="R3385">
        <f t="shared" si="477"/>
        <v>30</v>
      </c>
      <c r="S3385" s="15">
        <f t="shared" si="478"/>
        <v>42709.546064814815</v>
      </c>
      <c r="T3385" s="15">
        <f t="shared" si="479"/>
        <v>42739.546064814815</v>
      </c>
      <c r="U3385">
        <f t="shared" si="481"/>
        <v>2016</v>
      </c>
      <c r="V3385">
        <f>_xlfn.DAYS(T3385,S3385)</f>
        <v>30</v>
      </c>
    </row>
    <row r="3386" spans="1:22" ht="48" hidden="1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 t="s">
        <v>8323</v>
      </c>
      <c r="P3386" t="s">
        <v>8335</v>
      </c>
      <c r="Q3386">
        <f t="shared" si="476"/>
        <v>6</v>
      </c>
      <c r="R3386">
        <f t="shared" si="477"/>
        <v>15</v>
      </c>
      <c r="S3386" s="15">
        <f t="shared" si="478"/>
        <v>42598.749155092592</v>
      </c>
      <c r="T3386" s="15">
        <f t="shared" si="479"/>
        <v>42643.749155092592</v>
      </c>
      <c r="U3386">
        <f>YEAR(S3386)</f>
        <v>2016</v>
      </c>
    </row>
    <row r="3387" spans="1:22" ht="48" hidden="1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 t="s">
        <v>8313</v>
      </c>
      <c r="P3387" t="s">
        <v>8314</v>
      </c>
      <c r="Q3387">
        <f t="shared" si="476"/>
        <v>120</v>
      </c>
      <c r="R3387">
        <f t="shared" si="477"/>
        <v>7.5</v>
      </c>
      <c r="S3387" s="15">
        <f t="shared" si="478"/>
        <v>42252.788900462961</v>
      </c>
      <c r="T3387" s="15">
        <f t="shared" si="479"/>
        <v>42282.788900462961</v>
      </c>
      <c r="U3387">
        <f t="shared" ref="U3387:U3430" si="483">YEAR(S3387)</f>
        <v>2015</v>
      </c>
    </row>
    <row r="3388" spans="1:22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 t="s">
        <v>8316</v>
      </c>
      <c r="P3388" t="s">
        <v>8334</v>
      </c>
      <c r="Q3388">
        <f t="shared" si="476"/>
        <v>0</v>
      </c>
      <c r="R3388">
        <f t="shared" si="477"/>
        <v>5.8</v>
      </c>
      <c r="S3388" s="15">
        <f t="shared" si="478"/>
        <v>42412.934212962966</v>
      </c>
      <c r="T3388" s="15">
        <f t="shared" si="479"/>
        <v>42442.892546296294</v>
      </c>
      <c r="U3388">
        <f t="shared" si="483"/>
        <v>2016</v>
      </c>
    </row>
    <row r="3389" spans="1:22" ht="48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 t="s">
        <v>8323</v>
      </c>
      <c r="P3389" t="s">
        <v>8326</v>
      </c>
      <c r="Q3389">
        <f t="shared" si="476"/>
        <v>0</v>
      </c>
      <c r="R3389">
        <f t="shared" si="477"/>
        <v>29</v>
      </c>
      <c r="S3389" s="15">
        <f t="shared" si="478"/>
        <v>42359.725243055553</v>
      </c>
      <c r="T3389" s="15">
        <f t="shared" si="479"/>
        <v>42389.725243055553</v>
      </c>
      <c r="U3389">
        <f t="shared" si="483"/>
        <v>2015</v>
      </c>
      <c r="V3389">
        <f t="shared" ref="V3389:V3390" si="484">_xlfn.DAYS(T3389,S3389)</f>
        <v>30</v>
      </c>
    </row>
    <row r="3390" spans="1:22" ht="4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 t="s">
        <v>8323</v>
      </c>
      <c r="P3390" t="s">
        <v>8326</v>
      </c>
      <c r="Q3390">
        <f t="shared" si="476"/>
        <v>1</v>
      </c>
      <c r="R3390">
        <f t="shared" si="477"/>
        <v>7.25</v>
      </c>
      <c r="S3390" s="15">
        <f t="shared" si="478"/>
        <v>42417.675879629634</v>
      </c>
      <c r="T3390" s="15">
        <f t="shared" si="479"/>
        <v>42475.686111111107</v>
      </c>
      <c r="U3390">
        <f t="shared" si="483"/>
        <v>2016</v>
      </c>
      <c r="V3390">
        <f t="shared" si="484"/>
        <v>58</v>
      </c>
    </row>
    <row r="3391" spans="1:22" ht="48" hidden="1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 t="s">
        <v>8327</v>
      </c>
      <c r="P3391" t="s">
        <v>8341</v>
      </c>
      <c r="Q3391">
        <f t="shared" si="476"/>
        <v>116</v>
      </c>
      <c r="R3391">
        <f t="shared" si="477"/>
        <v>7.25</v>
      </c>
      <c r="S3391" s="15">
        <f t="shared" si="478"/>
        <v>41464.106087962966</v>
      </c>
      <c r="T3391" s="15">
        <f t="shared" si="479"/>
        <v>41485.106087962966</v>
      </c>
      <c r="U3391">
        <f t="shared" si="483"/>
        <v>2013</v>
      </c>
    </row>
    <row r="3392" spans="1:22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 t="s">
        <v>8308</v>
      </c>
      <c r="P3392" t="s">
        <v>8310</v>
      </c>
      <c r="Q3392">
        <f t="shared" si="476"/>
        <v>1</v>
      </c>
      <c r="R3392">
        <f t="shared" si="477"/>
        <v>28</v>
      </c>
      <c r="S3392" s="15">
        <f t="shared" si="478"/>
        <v>42082.702800925923</v>
      </c>
      <c r="T3392" s="15">
        <f t="shared" si="479"/>
        <v>42112.702800925923</v>
      </c>
      <c r="U3392">
        <f t="shared" si="483"/>
        <v>2015</v>
      </c>
    </row>
    <row r="3393" spans="1:22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 t="s">
        <v>8311</v>
      </c>
      <c r="P3393" t="s">
        <v>8349</v>
      </c>
      <c r="Q3393">
        <f t="shared" si="476"/>
        <v>1</v>
      </c>
      <c r="R3393">
        <f t="shared" si="477"/>
        <v>14</v>
      </c>
      <c r="S3393" s="15">
        <f t="shared" si="478"/>
        <v>41481.996423611112</v>
      </c>
      <c r="T3393" s="15">
        <f t="shared" si="479"/>
        <v>41514.996423611112</v>
      </c>
      <c r="U3393">
        <f t="shared" si="483"/>
        <v>2013</v>
      </c>
    </row>
    <row r="3394" spans="1:22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 t="s">
        <v>8323</v>
      </c>
      <c r="P3394" t="s">
        <v>8326</v>
      </c>
      <c r="Q3394">
        <f t="shared" si="476"/>
        <v>1</v>
      </c>
      <c r="R3394">
        <f t="shared" si="477"/>
        <v>6.75</v>
      </c>
      <c r="S3394" s="15">
        <f t="shared" si="478"/>
        <v>41833.951516203706</v>
      </c>
      <c r="T3394" s="15">
        <f t="shared" si="479"/>
        <v>41863.951516203706</v>
      </c>
      <c r="U3394">
        <f t="shared" si="483"/>
        <v>2014</v>
      </c>
      <c r="V3394">
        <f>_xlfn.DAYS(T3394,S3394)</f>
        <v>30</v>
      </c>
    </row>
    <row r="3395" spans="1:22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 t="s">
        <v>8319</v>
      </c>
      <c r="P3395" t="s">
        <v>8345</v>
      </c>
      <c r="Q3395">
        <f t="shared" ref="Q3395:Q3458" si="485">ROUND(E3395/D3395*100,0)</f>
        <v>0</v>
      </c>
      <c r="R3395">
        <f t="shared" ref="R3395:R3458" si="486">IFERROR(ROUND(E3395/L3395,2),0)</f>
        <v>13.01</v>
      </c>
      <c r="S3395" s="15">
        <f t="shared" ref="S3395:S3458" si="487">(((J3395/60)/60)/24)+DATE(1970,1,1)</f>
        <v>41787.898240740738</v>
      </c>
      <c r="T3395" s="15">
        <f t="shared" ref="T3395:T3458" si="488">(((I3395/60)/60)/24)+DATE(1970,1,1)</f>
        <v>41817.898240740738</v>
      </c>
      <c r="U3395">
        <f t="shared" si="483"/>
        <v>2014</v>
      </c>
    </row>
    <row r="3396" spans="1:22" ht="32" hidden="1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 t="s">
        <v>8323</v>
      </c>
      <c r="P3396" t="s">
        <v>8324</v>
      </c>
      <c r="Q3396">
        <f t="shared" si="485"/>
        <v>0</v>
      </c>
      <c r="R3396">
        <f t="shared" si="486"/>
        <v>6.5</v>
      </c>
      <c r="S3396" s="15">
        <f t="shared" si="487"/>
        <v>41977.780104166668</v>
      </c>
      <c r="T3396" s="15">
        <f t="shared" si="488"/>
        <v>42037.780104166668</v>
      </c>
      <c r="U3396">
        <f t="shared" si="483"/>
        <v>2014</v>
      </c>
    </row>
    <row r="3397" spans="1:22" ht="48" hidden="1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 t="s">
        <v>8316</v>
      </c>
      <c r="P3397" t="s">
        <v>8344</v>
      </c>
      <c r="Q3397">
        <f t="shared" si="485"/>
        <v>0</v>
      </c>
      <c r="R3397">
        <f t="shared" si="486"/>
        <v>13</v>
      </c>
      <c r="S3397" s="15">
        <f t="shared" si="487"/>
        <v>42529.969131944439</v>
      </c>
      <c r="T3397" s="15">
        <f t="shared" si="488"/>
        <v>42549.969131944439</v>
      </c>
      <c r="U3397">
        <f t="shared" si="483"/>
        <v>2016</v>
      </c>
    </row>
    <row r="3398" spans="1:22" ht="32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 t="s">
        <v>8323</v>
      </c>
      <c r="P3398" t="s">
        <v>8326</v>
      </c>
      <c r="Q3398">
        <f t="shared" si="485"/>
        <v>0</v>
      </c>
      <c r="R3398">
        <f t="shared" si="486"/>
        <v>13</v>
      </c>
      <c r="S3398" s="15">
        <f t="shared" si="487"/>
        <v>41848.84002314815</v>
      </c>
      <c r="T3398" s="15">
        <f t="shared" si="488"/>
        <v>41883.84002314815</v>
      </c>
      <c r="U3398">
        <f t="shared" si="483"/>
        <v>2014</v>
      </c>
      <c r="V3398">
        <f>_xlfn.DAYS(T3398,S3398)</f>
        <v>35</v>
      </c>
    </row>
    <row r="3399" spans="1:22" ht="48" hidden="1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 t="s">
        <v>8321</v>
      </c>
      <c r="P3399" t="s">
        <v>8339</v>
      </c>
      <c r="Q3399">
        <f t="shared" si="485"/>
        <v>0</v>
      </c>
      <c r="R3399">
        <f t="shared" si="486"/>
        <v>13</v>
      </c>
      <c r="S3399" s="15">
        <f t="shared" si="487"/>
        <v>42038.824988425928</v>
      </c>
      <c r="T3399" s="15">
        <f t="shared" si="488"/>
        <v>42054.824988425928</v>
      </c>
      <c r="U3399">
        <f t="shared" si="483"/>
        <v>2015</v>
      </c>
    </row>
    <row r="3400" spans="1:22" ht="16" hidden="1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 t="s">
        <v>8323</v>
      </c>
      <c r="P3400" t="s">
        <v>8324</v>
      </c>
      <c r="Q3400">
        <f t="shared" si="485"/>
        <v>0</v>
      </c>
      <c r="R3400">
        <f t="shared" si="486"/>
        <v>13</v>
      </c>
      <c r="S3400" s="15">
        <f t="shared" si="487"/>
        <v>42062.680486111116</v>
      </c>
      <c r="T3400" s="15">
        <f t="shared" si="488"/>
        <v>42122.638819444444</v>
      </c>
      <c r="U3400">
        <f t="shared" si="483"/>
        <v>2015</v>
      </c>
    </row>
    <row r="3401" spans="1:22" ht="32" hidden="1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 t="s">
        <v>8308</v>
      </c>
      <c r="P3401" t="s">
        <v>8342</v>
      </c>
      <c r="Q3401">
        <f t="shared" si="485"/>
        <v>0</v>
      </c>
      <c r="R3401">
        <f t="shared" si="486"/>
        <v>13</v>
      </c>
      <c r="S3401" s="15">
        <f t="shared" si="487"/>
        <v>42446.780162037037</v>
      </c>
      <c r="T3401" s="15">
        <f t="shared" si="488"/>
        <v>42476.780162037037</v>
      </c>
      <c r="U3401">
        <f t="shared" si="483"/>
        <v>2016</v>
      </c>
    </row>
    <row r="3402" spans="1:22" ht="48" hidden="1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 t="s">
        <v>8308</v>
      </c>
      <c r="P3402" t="s">
        <v>8310</v>
      </c>
      <c r="Q3402">
        <f t="shared" si="485"/>
        <v>0</v>
      </c>
      <c r="R3402">
        <f t="shared" si="486"/>
        <v>13</v>
      </c>
      <c r="S3402" s="15">
        <f t="shared" si="487"/>
        <v>41855.784305555557</v>
      </c>
      <c r="T3402" s="15">
        <f t="shared" si="488"/>
        <v>41885.784305555557</v>
      </c>
      <c r="U3402">
        <f t="shared" si="483"/>
        <v>2014</v>
      </c>
    </row>
    <row r="3403" spans="1:22" ht="48" hidden="1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 t="s">
        <v>8311</v>
      </c>
      <c r="P3403" t="s">
        <v>8348</v>
      </c>
      <c r="Q3403">
        <f t="shared" si="485"/>
        <v>0</v>
      </c>
      <c r="R3403">
        <f t="shared" si="486"/>
        <v>13</v>
      </c>
      <c r="S3403" s="15">
        <f t="shared" si="487"/>
        <v>42604.239629629628</v>
      </c>
      <c r="T3403" s="15">
        <f t="shared" si="488"/>
        <v>42634.239629629628</v>
      </c>
      <c r="U3403">
        <f t="shared" si="483"/>
        <v>2016</v>
      </c>
    </row>
    <row r="3404" spans="1:22" ht="48" hidden="1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 t="s">
        <v>8319</v>
      </c>
      <c r="P3404" t="s">
        <v>8345</v>
      </c>
      <c r="Q3404">
        <f t="shared" si="485"/>
        <v>0</v>
      </c>
      <c r="R3404">
        <f t="shared" si="486"/>
        <v>13</v>
      </c>
      <c r="S3404" s="15">
        <f t="shared" si="487"/>
        <v>42180.18604166666</v>
      </c>
      <c r="T3404" s="15">
        <f t="shared" si="488"/>
        <v>42220.18604166666</v>
      </c>
      <c r="U3404">
        <f t="shared" si="483"/>
        <v>2015</v>
      </c>
    </row>
    <row r="3405" spans="1:22" ht="64" hidden="1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 t="s">
        <v>8316</v>
      </c>
      <c r="P3405" t="s">
        <v>8334</v>
      </c>
      <c r="Q3405">
        <f t="shared" si="485"/>
        <v>1</v>
      </c>
      <c r="R3405">
        <f t="shared" si="486"/>
        <v>13</v>
      </c>
      <c r="S3405" s="15">
        <f t="shared" si="487"/>
        <v>40710.731180555551</v>
      </c>
      <c r="T3405" s="15">
        <f t="shared" si="488"/>
        <v>40740.731180555551</v>
      </c>
      <c r="U3405">
        <f t="shared" si="483"/>
        <v>2011</v>
      </c>
    </row>
    <row r="3406" spans="1:22" ht="4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 t="s">
        <v>8323</v>
      </c>
      <c r="P3406" t="s">
        <v>8326</v>
      </c>
      <c r="Q3406">
        <f t="shared" si="485"/>
        <v>1</v>
      </c>
      <c r="R3406">
        <f t="shared" si="486"/>
        <v>13</v>
      </c>
      <c r="S3406" s="15">
        <f t="shared" si="487"/>
        <v>42021.301192129627</v>
      </c>
      <c r="T3406" s="15">
        <f t="shared" si="488"/>
        <v>42051.301192129627</v>
      </c>
      <c r="U3406">
        <f t="shared" si="483"/>
        <v>2015</v>
      </c>
      <c r="V3406">
        <f>_xlfn.DAYS(T3406,S3406)</f>
        <v>30</v>
      </c>
    </row>
    <row r="3407" spans="1:22" ht="48" hidden="1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 t="s">
        <v>8319</v>
      </c>
      <c r="P3407" t="s">
        <v>8345</v>
      </c>
      <c r="Q3407">
        <f t="shared" si="485"/>
        <v>2</v>
      </c>
      <c r="R3407">
        <f t="shared" si="486"/>
        <v>13</v>
      </c>
      <c r="S3407" s="15">
        <f t="shared" si="487"/>
        <v>42382.906527777777</v>
      </c>
      <c r="T3407" s="15">
        <f t="shared" si="488"/>
        <v>42442.864861111113</v>
      </c>
      <c r="U3407">
        <f t="shared" si="483"/>
        <v>2016</v>
      </c>
    </row>
    <row r="3408" spans="1:22" ht="32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 t="s">
        <v>8323</v>
      </c>
      <c r="P3408" t="s">
        <v>8326</v>
      </c>
      <c r="Q3408">
        <f t="shared" si="485"/>
        <v>0</v>
      </c>
      <c r="R3408">
        <f t="shared" si="486"/>
        <v>25</v>
      </c>
      <c r="S3408" s="15">
        <f t="shared" si="487"/>
        <v>42210.439768518518</v>
      </c>
      <c r="T3408" s="15">
        <f t="shared" si="488"/>
        <v>42240.439768518518</v>
      </c>
      <c r="U3408">
        <f t="shared" si="483"/>
        <v>2015</v>
      </c>
      <c r="V3408">
        <f>_xlfn.DAYS(T3408,S3408)</f>
        <v>30</v>
      </c>
    </row>
    <row r="3409" spans="1:22" ht="32" hidden="1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 t="s">
        <v>8323</v>
      </c>
      <c r="P3409" t="s">
        <v>8324</v>
      </c>
      <c r="Q3409">
        <f t="shared" si="485"/>
        <v>0</v>
      </c>
      <c r="R3409">
        <f t="shared" si="486"/>
        <v>25</v>
      </c>
      <c r="S3409" s="15">
        <f t="shared" si="487"/>
        <v>42207.795787037037</v>
      </c>
      <c r="T3409" s="15">
        <f t="shared" si="488"/>
        <v>42267.795787037037</v>
      </c>
      <c r="U3409">
        <f t="shared" si="483"/>
        <v>2015</v>
      </c>
    </row>
    <row r="3410" spans="1:22" ht="48" hidden="1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 t="s">
        <v>8321</v>
      </c>
      <c r="P3410" t="s">
        <v>8339</v>
      </c>
      <c r="Q3410">
        <f t="shared" si="485"/>
        <v>0</v>
      </c>
      <c r="R3410">
        <f t="shared" si="486"/>
        <v>25</v>
      </c>
      <c r="S3410" s="15">
        <f t="shared" si="487"/>
        <v>40800.6403587963</v>
      </c>
      <c r="T3410" s="15">
        <f t="shared" si="488"/>
        <v>40860.682025462964</v>
      </c>
      <c r="U3410">
        <f t="shared" si="483"/>
        <v>2011</v>
      </c>
    </row>
    <row r="3411" spans="1:22" ht="48" hidden="1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 t="s">
        <v>8308</v>
      </c>
      <c r="P3411" t="s">
        <v>8342</v>
      </c>
      <c r="Q3411">
        <f t="shared" si="485"/>
        <v>0</v>
      </c>
      <c r="R3411">
        <f t="shared" si="486"/>
        <v>25</v>
      </c>
      <c r="S3411" s="15">
        <f t="shared" si="487"/>
        <v>41954.722916666666</v>
      </c>
      <c r="T3411" s="15">
        <f t="shared" si="488"/>
        <v>42014.722916666666</v>
      </c>
      <c r="U3411">
        <f t="shared" si="483"/>
        <v>2014</v>
      </c>
    </row>
    <row r="3412" spans="1:22" ht="4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 t="s">
        <v>8323</v>
      </c>
      <c r="P3412" t="s">
        <v>8326</v>
      </c>
      <c r="Q3412">
        <f t="shared" si="485"/>
        <v>0</v>
      </c>
      <c r="R3412">
        <f t="shared" si="486"/>
        <v>25</v>
      </c>
      <c r="S3412" s="15">
        <f t="shared" si="487"/>
        <v>42243.790393518517</v>
      </c>
      <c r="T3412" s="15">
        <f t="shared" si="488"/>
        <v>42303.790393518517</v>
      </c>
      <c r="U3412">
        <f t="shared" si="483"/>
        <v>2015</v>
      </c>
      <c r="V3412">
        <f>_xlfn.DAYS(T3412,S3412)</f>
        <v>60</v>
      </c>
    </row>
    <row r="3413" spans="1:22" ht="32" hidden="1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 t="s">
        <v>8319</v>
      </c>
      <c r="P3413" t="s">
        <v>8345</v>
      </c>
      <c r="Q3413">
        <f t="shared" si="485"/>
        <v>0</v>
      </c>
      <c r="R3413">
        <f t="shared" si="486"/>
        <v>25</v>
      </c>
      <c r="S3413" s="15">
        <f t="shared" si="487"/>
        <v>41938.804710648146</v>
      </c>
      <c r="T3413" s="15">
        <f t="shared" si="488"/>
        <v>41956.846377314811</v>
      </c>
      <c r="U3413">
        <f t="shared" si="483"/>
        <v>2014</v>
      </c>
    </row>
    <row r="3414" spans="1:22" ht="32" hidden="1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 t="s">
        <v>8308</v>
      </c>
      <c r="P3414" t="s">
        <v>8342</v>
      </c>
      <c r="Q3414">
        <f t="shared" si="485"/>
        <v>0</v>
      </c>
      <c r="R3414">
        <f t="shared" si="486"/>
        <v>25</v>
      </c>
      <c r="S3414" s="15">
        <f t="shared" si="487"/>
        <v>42064.794490740736</v>
      </c>
      <c r="T3414" s="15">
        <f t="shared" si="488"/>
        <v>42094.752824074079</v>
      </c>
      <c r="U3414">
        <f t="shared" si="483"/>
        <v>2015</v>
      </c>
    </row>
    <row r="3415" spans="1:22" ht="48" hidden="1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 t="s">
        <v>8316</v>
      </c>
      <c r="P3415" t="s">
        <v>8334</v>
      </c>
      <c r="Q3415">
        <f t="shared" si="485"/>
        <v>0</v>
      </c>
      <c r="R3415">
        <f t="shared" si="486"/>
        <v>25</v>
      </c>
      <c r="S3415" s="15">
        <f t="shared" si="487"/>
        <v>41843.772789351853</v>
      </c>
      <c r="T3415" s="15">
        <f t="shared" si="488"/>
        <v>41903.772789351853</v>
      </c>
      <c r="U3415">
        <f t="shared" si="483"/>
        <v>2014</v>
      </c>
    </row>
    <row r="3416" spans="1:22" ht="48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 t="s">
        <v>8323</v>
      </c>
      <c r="P3416" t="s">
        <v>8326</v>
      </c>
      <c r="Q3416">
        <f t="shared" si="485"/>
        <v>0</v>
      </c>
      <c r="R3416">
        <f t="shared" si="486"/>
        <v>25</v>
      </c>
      <c r="S3416" s="15">
        <f t="shared" si="487"/>
        <v>42479.039212962962</v>
      </c>
      <c r="T3416" s="15">
        <f t="shared" si="488"/>
        <v>42509.039212962962</v>
      </c>
      <c r="U3416">
        <f t="shared" si="483"/>
        <v>2016</v>
      </c>
      <c r="V3416">
        <f>_xlfn.DAYS(T3416,S3416)</f>
        <v>30</v>
      </c>
    </row>
    <row r="3417" spans="1:22" ht="32" hidden="1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 t="s">
        <v>8321</v>
      </c>
      <c r="P3417" t="s">
        <v>8339</v>
      </c>
      <c r="Q3417">
        <f t="shared" si="485"/>
        <v>0</v>
      </c>
      <c r="R3417">
        <f t="shared" si="486"/>
        <v>12.5</v>
      </c>
      <c r="S3417" s="15">
        <f t="shared" si="487"/>
        <v>41759.542534722219</v>
      </c>
      <c r="T3417" s="15">
        <f t="shared" si="488"/>
        <v>41791.166666666664</v>
      </c>
      <c r="U3417">
        <f t="shared" si="483"/>
        <v>2014</v>
      </c>
    </row>
    <row r="3418" spans="1:22" ht="48" hidden="1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 t="s">
        <v>8327</v>
      </c>
      <c r="P3418" t="s">
        <v>8350</v>
      </c>
      <c r="Q3418">
        <f t="shared" si="485"/>
        <v>0</v>
      </c>
      <c r="R3418">
        <f t="shared" si="486"/>
        <v>25</v>
      </c>
      <c r="S3418" s="15">
        <f t="shared" si="487"/>
        <v>41124.479722222226</v>
      </c>
      <c r="T3418" s="15">
        <f t="shared" si="488"/>
        <v>41154.479722222226</v>
      </c>
      <c r="U3418">
        <f t="shared" si="483"/>
        <v>2012</v>
      </c>
    </row>
    <row r="3419" spans="1:22" ht="16" hidden="1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 t="s">
        <v>8313</v>
      </c>
      <c r="P3419" t="s">
        <v>8353</v>
      </c>
      <c r="Q3419">
        <f t="shared" si="485"/>
        <v>0</v>
      </c>
      <c r="R3419">
        <f t="shared" si="486"/>
        <v>25</v>
      </c>
      <c r="S3419" s="15">
        <f t="shared" si="487"/>
        <v>42206.763217592597</v>
      </c>
      <c r="T3419" s="15">
        <f t="shared" si="488"/>
        <v>42236.763217592597</v>
      </c>
      <c r="U3419">
        <f t="shared" si="483"/>
        <v>2015</v>
      </c>
    </row>
    <row r="3420" spans="1:22" ht="48" hidden="1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 t="s">
        <v>8316</v>
      </c>
      <c r="P3420" t="s">
        <v>8334</v>
      </c>
      <c r="Q3420">
        <f t="shared" si="485"/>
        <v>1</v>
      </c>
      <c r="R3420">
        <f t="shared" si="486"/>
        <v>25</v>
      </c>
      <c r="S3420" s="15">
        <f t="shared" si="487"/>
        <v>42107.836435185185</v>
      </c>
      <c r="T3420" s="15">
        <f t="shared" si="488"/>
        <v>42137.836435185185</v>
      </c>
      <c r="U3420">
        <f t="shared" si="483"/>
        <v>2015</v>
      </c>
    </row>
    <row r="3421" spans="1:22" ht="16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 t="s">
        <v>8323</v>
      </c>
      <c r="P3421" t="s">
        <v>8326</v>
      </c>
      <c r="Q3421">
        <f t="shared" si="485"/>
        <v>1</v>
      </c>
      <c r="R3421">
        <f t="shared" si="486"/>
        <v>12.5</v>
      </c>
      <c r="S3421" s="15">
        <f t="shared" si="487"/>
        <v>41953.773090277777</v>
      </c>
      <c r="T3421" s="15">
        <f t="shared" si="488"/>
        <v>42013.083333333328</v>
      </c>
      <c r="U3421">
        <f t="shared" si="483"/>
        <v>2014</v>
      </c>
      <c r="V3421">
        <f>_xlfn.DAYS(T3421,S3421)</f>
        <v>60</v>
      </c>
    </row>
    <row r="3422" spans="1:22" ht="48" hidden="1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 t="s">
        <v>8308</v>
      </c>
      <c r="P3422" t="s">
        <v>8342</v>
      </c>
      <c r="Q3422">
        <f t="shared" si="485"/>
        <v>1</v>
      </c>
      <c r="R3422">
        <f t="shared" si="486"/>
        <v>25</v>
      </c>
      <c r="S3422" s="15">
        <f t="shared" si="487"/>
        <v>42276.046689814815</v>
      </c>
      <c r="T3422" s="15">
        <f t="shared" si="488"/>
        <v>42306.046689814815</v>
      </c>
      <c r="U3422">
        <f t="shared" si="483"/>
        <v>2015</v>
      </c>
    </row>
    <row r="3423" spans="1:22" ht="48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 t="s">
        <v>8323</v>
      </c>
      <c r="P3423" t="s">
        <v>8326</v>
      </c>
      <c r="Q3423">
        <f t="shared" si="485"/>
        <v>1</v>
      </c>
      <c r="R3423">
        <f t="shared" si="486"/>
        <v>25</v>
      </c>
      <c r="S3423" s="15">
        <f t="shared" si="487"/>
        <v>42439.702314814815</v>
      </c>
      <c r="T3423" s="15">
        <f t="shared" si="488"/>
        <v>42468.774305555555</v>
      </c>
      <c r="U3423">
        <f t="shared" si="483"/>
        <v>2016</v>
      </c>
      <c r="V3423">
        <f>_xlfn.DAYS(T3423,S3423)</f>
        <v>29</v>
      </c>
    </row>
    <row r="3424" spans="1:22" ht="48" hidden="1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 t="s">
        <v>8319</v>
      </c>
      <c r="P3424" t="s">
        <v>8345</v>
      </c>
      <c r="Q3424">
        <f t="shared" si="485"/>
        <v>1</v>
      </c>
      <c r="R3424">
        <f t="shared" si="486"/>
        <v>25</v>
      </c>
      <c r="S3424" s="15">
        <f t="shared" si="487"/>
        <v>42058.334027777775</v>
      </c>
      <c r="T3424" s="15">
        <f t="shared" si="488"/>
        <v>42088.292361111111</v>
      </c>
      <c r="U3424">
        <f t="shared" si="483"/>
        <v>2015</v>
      </c>
    </row>
    <row r="3425" spans="1:22" ht="48" hidden="1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 t="s">
        <v>8311</v>
      </c>
      <c r="P3425" t="s">
        <v>8356</v>
      </c>
      <c r="Q3425">
        <f t="shared" si="485"/>
        <v>1</v>
      </c>
      <c r="R3425">
        <f t="shared" si="486"/>
        <v>25</v>
      </c>
      <c r="S3425" s="15">
        <f t="shared" si="487"/>
        <v>40927.036979166667</v>
      </c>
      <c r="T3425" s="15">
        <f t="shared" si="488"/>
        <v>40986.995312500003</v>
      </c>
      <c r="U3425">
        <f t="shared" si="483"/>
        <v>2012</v>
      </c>
    </row>
    <row r="3426" spans="1:22" ht="48" hidden="1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 t="s">
        <v>8319</v>
      </c>
      <c r="P3426" t="s">
        <v>8345</v>
      </c>
      <c r="Q3426">
        <f t="shared" si="485"/>
        <v>1</v>
      </c>
      <c r="R3426">
        <f t="shared" si="486"/>
        <v>8.33</v>
      </c>
      <c r="S3426" s="15">
        <f t="shared" si="487"/>
        <v>41760.10974537037</v>
      </c>
      <c r="T3426" s="15">
        <f t="shared" si="488"/>
        <v>41790.979166666664</v>
      </c>
      <c r="U3426">
        <f t="shared" si="483"/>
        <v>2014</v>
      </c>
    </row>
    <row r="3427" spans="1:22" ht="4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 t="s">
        <v>8323</v>
      </c>
      <c r="P3427" t="s">
        <v>8326</v>
      </c>
      <c r="Q3427">
        <f t="shared" si="485"/>
        <v>1</v>
      </c>
      <c r="R3427">
        <f t="shared" si="486"/>
        <v>25</v>
      </c>
      <c r="S3427" s="15">
        <f t="shared" si="487"/>
        <v>42317.826377314821</v>
      </c>
      <c r="T3427" s="15">
        <f t="shared" si="488"/>
        <v>42357.826377314821</v>
      </c>
      <c r="U3427">
        <f t="shared" si="483"/>
        <v>2015</v>
      </c>
      <c r="V3427">
        <f>_xlfn.DAYS(T3427,S3427)</f>
        <v>40</v>
      </c>
    </row>
    <row r="3428" spans="1:22" ht="48" hidden="1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 t="s">
        <v>8327</v>
      </c>
      <c r="P3428" t="s">
        <v>8354</v>
      </c>
      <c r="Q3428">
        <f t="shared" si="485"/>
        <v>1</v>
      </c>
      <c r="R3428">
        <f t="shared" si="486"/>
        <v>25</v>
      </c>
      <c r="S3428" s="15">
        <f t="shared" si="487"/>
        <v>40985.459803240738</v>
      </c>
      <c r="T3428" s="15">
        <f t="shared" si="488"/>
        <v>41015.666666666664</v>
      </c>
      <c r="U3428">
        <f t="shared" si="483"/>
        <v>2012</v>
      </c>
    </row>
    <row r="3429" spans="1:22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 t="s">
        <v>8323</v>
      </c>
      <c r="P3429" t="s">
        <v>8326</v>
      </c>
      <c r="Q3429">
        <f t="shared" si="485"/>
        <v>1</v>
      </c>
      <c r="R3429">
        <f t="shared" si="486"/>
        <v>25</v>
      </c>
      <c r="S3429" s="15">
        <f t="shared" si="487"/>
        <v>42164.299722222218</v>
      </c>
      <c r="T3429" s="15">
        <f t="shared" si="488"/>
        <v>42190.957638888889</v>
      </c>
      <c r="U3429">
        <f t="shared" si="483"/>
        <v>2015</v>
      </c>
      <c r="V3429">
        <f t="shared" ref="V3429:V3430" si="489">_xlfn.DAYS(T3429,S3429)</f>
        <v>26</v>
      </c>
    </row>
    <row r="3430" spans="1:22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 t="s">
        <v>8323</v>
      </c>
      <c r="P3430" t="s">
        <v>8326</v>
      </c>
      <c r="Q3430">
        <f t="shared" si="485"/>
        <v>1</v>
      </c>
      <c r="R3430">
        <f t="shared" si="486"/>
        <v>12.5</v>
      </c>
      <c r="S3430" s="15">
        <f t="shared" si="487"/>
        <v>41830.267407407409</v>
      </c>
      <c r="T3430" s="15">
        <f t="shared" si="488"/>
        <v>41860.267407407409</v>
      </c>
      <c r="U3430">
        <f t="shared" si="483"/>
        <v>2014</v>
      </c>
      <c r="V3430">
        <f t="shared" si="489"/>
        <v>30</v>
      </c>
    </row>
    <row r="3431" spans="1:22" ht="48" hidden="1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 t="s">
        <v>8323</v>
      </c>
      <c r="P3431" t="s">
        <v>8335</v>
      </c>
      <c r="Q3431">
        <f t="shared" si="485"/>
        <v>1</v>
      </c>
      <c r="R3431">
        <f t="shared" si="486"/>
        <v>12.5</v>
      </c>
      <c r="S3431" s="15">
        <f t="shared" si="487"/>
        <v>41861.767094907409</v>
      </c>
      <c r="T3431" s="15">
        <f t="shared" si="488"/>
        <v>41882.767094907409</v>
      </c>
      <c r="U3431">
        <f>YEAR(S3431)</f>
        <v>2014</v>
      </c>
    </row>
    <row r="3432" spans="1:22" ht="48" hidden="1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 t="s">
        <v>8313</v>
      </c>
      <c r="P3432" t="s">
        <v>8314</v>
      </c>
      <c r="Q3432">
        <f t="shared" si="485"/>
        <v>2</v>
      </c>
      <c r="R3432">
        <f t="shared" si="486"/>
        <v>6.25</v>
      </c>
      <c r="S3432" s="15">
        <f t="shared" si="487"/>
        <v>41820.752268518518</v>
      </c>
      <c r="T3432" s="15">
        <f t="shared" si="488"/>
        <v>41850.752268518518</v>
      </c>
      <c r="U3432">
        <f t="shared" ref="U3432:U3495" si="490">YEAR(S3432)</f>
        <v>2014</v>
      </c>
    </row>
    <row r="3433" spans="1:22" ht="48" hidden="1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 t="s">
        <v>8323</v>
      </c>
      <c r="P3433" t="s">
        <v>8324</v>
      </c>
      <c r="Q3433">
        <f t="shared" si="485"/>
        <v>3</v>
      </c>
      <c r="R3433">
        <f t="shared" si="486"/>
        <v>12.5</v>
      </c>
      <c r="S3433" s="15">
        <f t="shared" si="487"/>
        <v>42297.823113425926</v>
      </c>
      <c r="T3433" s="15">
        <f t="shared" si="488"/>
        <v>42327.864780092597</v>
      </c>
      <c r="U3433">
        <f t="shared" si="490"/>
        <v>2015</v>
      </c>
    </row>
    <row r="3434" spans="1:22" ht="48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 t="s">
        <v>8323</v>
      </c>
      <c r="P3434" t="s">
        <v>8326</v>
      </c>
      <c r="Q3434">
        <f t="shared" si="485"/>
        <v>3</v>
      </c>
      <c r="R3434">
        <f t="shared" si="486"/>
        <v>25</v>
      </c>
      <c r="S3434" s="15">
        <f t="shared" si="487"/>
        <v>42059.970729166671</v>
      </c>
      <c r="T3434" s="15">
        <f t="shared" si="488"/>
        <v>42089.929062499999</v>
      </c>
      <c r="U3434">
        <f t="shared" si="490"/>
        <v>2015</v>
      </c>
      <c r="V3434">
        <f>_xlfn.DAYS(T3434,S3434)</f>
        <v>30</v>
      </c>
    </row>
    <row r="3435" spans="1:22" ht="48" hidden="1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 t="s">
        <v>8316</v>
      </c>
      <c r="P3435" t="s">
        <v>8334</v>
      </c>
      <c r="Q3435">
        <f t="shared" si="485"/>
        <v>5</v>
      </c>
      <c r="R3435">
        <f t="shared" si="486"/>
        <v>8.33</v>
      </c>
      <c r="S3435" s="15">
        <f t="shared" si="487"/>
        <v>42167.207071759258</v>
      </c>
      <c r="T3435" s="15">
        <f t="shared" si="488"/>
        <v>42197.207071759258</v>
      </c>
      <c r="U3435">
        <f t="shared" si="490"/>
        <v>2015</v>
      </c>
    </row>
    <row r="3436" spans="1:22" ht="32" hidden="1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 t="s">
        <v>8323</v>
      </c>
      <c r="P3436" t="s">
        <v>8335</v>
      </c>
      <c r="Q3436">
        <f t="shared" si="485"/>
        <v>5</v>
      </c>
      <c r="R3436">
        <f t="shared" si="486"/>
        <v>25</v>
      </c>
      <c r="S3436" s="15">
        <f t="shared" si="487"/>
        <v>42756.018506944441</v>
      </c>
      <c r="T3436" s="15">
        <f t="shared" si="488"/>
        <v>42786.018506944441</v>
      </c>
      <c r="U3436">
        <f t="shared" si="490"/>
        <v>2017</v>
      </c>
    </row>
    <row r="3437" spans="1:22" ht="48" hidden="1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 t="s">
        <v>8316</v>
      </c>
      <c r="P3437" t="s">
        <v>8334</v>
      </c>
      <c r="Q3437">
        <f t="shared" si="485"/>
        <v>13</v>
      </c>
      <c r="R3437">
        <f t="shared" si="486"/>
        <v>12.5</v>
      </c>
      <c r="S3437" s="15">
        <f t="shared" si="487"/>
        <v>42440.820277777777</v>
      </c>
      <c r="T3437" s="15">
        <f t="shared" si="488"/>
        <v>42470.778611111105</v>
      </c>
      <c r="U3437">
        <f t="shared" si="490"/>
        <v>2016</v>
      </c>
    </row>
    <row r="3438" spans="1:22" ht="48" hidden="1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 t="s">
        <v>8323</v>
      </c>
      <c r="P3438" t="s">
        <v>8324</v>
      </c>
      <c r="Q3438">
        <f t="shared" si="485"/>
        <v>0</v>
      </c>
      <c r="R3438">
        <f t="shared" si="486"/>
        <v>2.67</v>
      </c>
      <c r="S3438" s="15">
        <f t="shared" si="487"/>
        <v>42097.649224537032</v>
      </c>
      <c r="T3438" s="15">
        <f t="shared" si="488"/>
        <v>42157.649224537032</v>
      </c>
      <c r="U3438">
        <f t="shared" si="490"/>
        <v>2015</v>
      </c>
    </row>
    <row r="3439" spans="1:22" ht="32" hidden="1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 t="s">
        <v>8321</v>
      </c>
      <c r="P3439" t="s">
        <v>8339</v>
      </c>
      <c r="Q3439">
        <f t="shared" si="485"/>
        <v>2</v>
      </c>
      <c r="R3439">
        <f t="shared" si="486"/>
        <v>4.8</v>
      </c>
      <c r="S3439" s="15">
        <f t="shared" si="487"/>
        <v>41513.107256944444</v>
      </c>
      <c r="T3439" s="15">
        <f t="shared" si="488"/>
        <v>41528.107256944444</v>
      </c>
      <c r="U3439">
        <f t="shared" si="490"/>
        <v>2013</v>
      </c>
    </row>
    <row r="3440" spans="1:22" ht="48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 t="s">
        <v>8323</v>
      </c>
      <c r="P3440" t="s">
        <v>8326</v>
      </c>
      <c r="Q3440">
        <f t="shared" si="485"/>
        <v>2</v>
      </c>
      <c r="R3440">
        <f t="shared" si="486"/>
        <v>5.75</v>
      </c>
      <c r="S3440" s="15">
        <f t="shared" si="487"/>
        <v>41879.043530092589</v>
      </c>
      <c r="T3440" s="15">
        <f t="shared" si="488"/>
        <v>41909.043530092589</v>
      </c>
      <c r="U3440">
        <f t="shared" si="490"/>
        <v>2014</v>
      </c>
      <c r="V3440">
        <f t="shared" ref="V3440:V3441" si="491">_xlfn.DAYS(T3440,S3440)</f>
        <v>30</v>
      </c>
    </row>
    <row r="3441" spans="1:22" ht="4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 t="s">
        <v>8323</v>
      </c>
      <c r="P3441" t="s">
        <v>8326</v>
      </c>
      <c r="Q3441">
        <f t="shared" si="485"/>
        <v>5</v>
      </c>
      <c r="R3441">
        <f t="shared" si="486"/>
        <v>5.75</v>
      </c>
      <c r="S3441" s="15">
        <f t="shared" si="487"/>
        <v>41811.555462962962</v>
      </c>
      <c r="T3441" s="15">
        <f t="shared" si="488"/>
        <v>41812.875</v>
      </c>
      <c r="U3441">
        <f t="shared" si="490"/>
        <v>2014</v>
      </c>
      <c r="V3441">
        <f t="shared" si="491"/>
        <v>1</v>
      </c>
    </row>
    <row r="3442" spans="1:22" ht="64" hidden="1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 t="s">
        <v>8323</v>
      </c>
      <c r="P3442" t="s">
        <v>8324</v>
      </c>
      <c r="Q3442">
        <f t="shared" si="485"/>
        <v>0</v>
      </c>
      <c r="R3442">
        <f t="shared" si="486"/>
        <v>7.33</v>
      </c>
      <c r="S3442" s="15">
        <f t="shared" si="487"/>
        <v>42409.571284722217</v>
      </c>
      <c r="T3442" s="15">
        <f t="shared" si="488"/>
        <v>42439.571284722217</v>
      </c>
      <c r="U3442">
        <f t="shared" si="490"/>
        <v>2016</v>
      </c>
    </row>
    <row r="3443" spans="1:22" ht="32" hidden="1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 t="s">
        <v>8327</v>
      </c>
      <c r="P3443" t="s">
        <v>8330</v>
      </c>
      <c r="Q3443">
        <f t="shared" si="485"/>
        <v>1</v>
      </c>
      <c r="R3443">
        <f t="shared" si="486"/>
        <v>22</v>
      </c>
      <c r="S3443" s="15">
        <f t="shared" si="487"/>
        <v>42286.861493055556</v>
      </c>
      <c r="T3443" s="15">
        <f t="shared" si="488"/>
        <v>42316.90315972222</v>
      </c>
      <c r="U3443">
        <f t="shared" si="490"/>
        <v>2015</v>
      </c>
    </row>
    <row r="3444" spans="1:22" ht="48" hidden="1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 t="s">
        <v>8316</v>
      </c>
      <c r="P3444" t="s">
        <v>8344</v>
      </c>
      <c r="Q3444">
        <f t="shared" si="485"/>
        <v>0</v>
      </c>
      <c r="R3444">
        <f t="shared" si="486"/>
        <v>10.5</v>
      </c>
      <c r="S3444" s="15">
        <f t="shared" si="487"/>
        <v>42496.264965277776</v>
      </c>
      <c r="T3444" s="15">
        <f t="shared" si="488"/>
        <v>42526.264965277776</v>
      </c>
      <c r="U3444">
        <f t="shared" si="490"/>
        <v>2016</v>
      </c>
    </row>
    <row r="3445" spans="1:22" ht="48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 t="s">
        <v>8323</v>
      </c>
      <c r="P3445" t="s">
        <v>8326</v>
      </c>
      <c r="Q3445">
        <f t="shared" si="485"/>
        <v>0</v>
      </c>
      <c r="R3445">
        <f t="shared" si="486"/>
        <v>7</v>
      </c>
      <c r="S3445" s="15">
        <f t="shared" si="487"/>
        <v>41995.084074074075</v>
      </c>
      <c r="T3445" s="15">
        <f t="shared" si="488"/>
        <v>42024.802777777775</v>
      </c>
      <c r="U3445">
        <f t="shared" si="490"/>
        <v>2014</v>
      </c>
      <c r="V3445">
        <f>_xlfn.DAYS(T3445,S3445)</f>
        <v>29</v>
      </c>
    </row>
    <row r="3446" spans="1:22" ht="32" hidden="1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 t="s">
        <v>8327</v>
      </c>
      <c r="P3446" t="s">
        <v>8350</v>
      </c>
      <c r="Q3446">
        <f t="shared" si="485"/>
        <v>0</v>
      </c>
      <c r="R3446">
        <f t="shared" si="486"/>
        <v>10.5</v>
      </c>
      <c r="S3446" s="15">
        <f t="shared" si="487"/>
        <v>42429.84956018519</v>
      </c>
      <c r="T3446" s="15">
        <f t="shared" si="488"/>
        <v>42459.807893518519</v>
      </c>
      <c r="U3446">
        <f t="shared" si="490"/>
        <v>2016</v>
      </c>
    </row>
    <row r="3447" spans="1:22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 t="s">
        <v>8323</v>
      </c>
      <c r="P3447" t="s">
        <v>8326</v>
      </c>
      <c r="Q3447">
        <f t="shared" si="485"/>
        <v>0</v>
      </c>
      <c r="R3447">
        <f t="shared" si="486"/>
        <v>10.5</v>
      </c>
      <c r="S3447" s="15">
        <f t="shared" si="487"/>
        <v>41745.891319444447</v>
      </c>
      <c r="T3447" s="15">
        <f t="shared" si="488"/>
        <v>41767.891319444447</v>
      </c>
      <c r="U3447">
        <f t="shared" si="490"/>
        <v>2014</v>
      </c>
      <c r="V3447">
        <f t="shared" ref="V3447:V3448" si="492">_xlfn.DAYS(T3447,S3447)</f>
        <v>22</v>
      </c>
    </row>
    <row r="3448" spans="1:22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 t="s">
        <v>8323</v>
      </c>
      <c r="P3448" t="s">
        <v>8326</v>
      </c>
      <c r="Q3448">
        <f t="shared" si="485"/>
        <v>0</v>
      </c>
      <c r="R3448">
        <f t="shared" si="486"/>
        <v>10.5</v>
      </c>
      <c r="S3448" s="15">
        <f t="shared" si="487"/>
        <v>42559.474004629628</v>
      </c>
      <c r="T3448" s="15">
        <f t="shared" si="488"/>
        <v>42619.474004629628</v>
      </c>
      <c r="U3448">
        <f t="shared" si="490"/>
        <v>2016</v>
      </c>
      <c r="V3448">
        <f t="shared" si="492"/>
        <v>60</v>
      </c>
    </row>
    <row r="3449" spans="1:22" ht="48" hidden="1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 t="s">
        <v>8311</v>
      </c>
      <c r="P3449" t="s">
        <v>8352</v>
      </c>
      <c r="Q3449">
        <f t="shared" si="485"/>
        <v>1</v>
      </c>
      <c r="R3449">
        <f t="shared" si="486"/>
        <v>7</v>
      </c>
      <c r="S3449" s="15">
        <f t="shared" si="487"/>
        <v>41456.981215277774</v>
      </c>
      <c r="T3449" s="15">
        <f t="shared" si="488"/>
        <v>41486.981215277774</v>
      </c>
      <c r="U3449">
        <f t="shared" si="490"/>
        <v>2013</v>
      </c>
    </row>
    <row r="3450" spans="1:22" ht="48" hidden="1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 t="s">
        <v>8319</v>
      </c>
      <c r="P3450" t="s">
        <v>8345</v>
      </c>
      <c r="Q3450">
        <f t="shared" si="485"/>
        <v>1</v>
      </c>
      <c r="R3450">
        <f t="shared" si="486"/>
        <v>10.5</v>
      </c>
      <c r="S3450" s="15">
        <f t="shared" si="487"/>
        <v>42382.130833333329</v>
      </c>
      <c r="T3450" s="15">
        <f t="shared" si="488"/>
        <v>42412.130833333329</v>
      </c>
      <c r="U3450">
        <f t="shared" si="490"/>
        <v>2016</v>
      </c>
    </row>
    <row r="3451" spans="1:22" ht="48" hidden="1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 t="s">
        <v>8316</v>
      </c>
      <c r="P3451" t="s">
        <v>8334</v>
      </c>
      <c r="Q3451">
        <f t="shared" si="485"/>
        <v>1</v>
      </c>
      <c r="R3451">
        <f t="shared" si="486"/>
        <v>3</v>
      </c>
      <c r="S3451" s="15">
        <f t="shared" si="487"/>
        <v>41250.025902777779</v>
      </c>
      <c r="T3451" s="15">
        <f t="shared" si="488"/>
        <v>41280.025902777779</v>
      </c>
      <c r="U3451">
        <f t="shared" si="490"/>
        <v>2012</v>
      </c>
    </row>
    <row r="3452" spans="1:22" ht="48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 t="s">
        <v>8323</v>
      </c>
      <c r="P3452" t="s">
        <v>8326</v>
      </c>
      <c r="Q3452">
        <f t="shared" si="485"/>
        <v>1</v>
      </c>
      <c r="R3452">
        <f t="shared" si="486"/>
        <v>7</v>
      </c>
      <c r="S3452" s="15">
        <f t="shared" si="487"/>
        <v>41831.742962962962</v>
      </c>
      <c r="T3452" s="15">
        <f t="shared" si="488"/>
        <v>41860.125</v>
      </c>
      <c r="U3452">
        <f t="shared" si="490"/>
        <v>2014</v>
      </c>
      <c r="V3452">
        <f t="shared" ref="V3452:V3454" si="493">_xlfn.DAYS(T3452,S3452)</f>
        <v>29</v>
      </c>
    </row>
    <row r="3453" spans="1:22" ht="4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 t="s">
        <v>8323</v>
      </c>
      <c r="P3453" t="s">
        <v>8326</v>
      </c>
      <c r="Q3453">
        <f t="shared" si="485"/>
        <v>0</v>
      </c>
      <c r="R3453">
        <f t="shared" si="486"/>
        <v>20</v>
      </c>
      <c r="S3453" s="15">
        <f t="shared" si="487"/>
        <v>41929.266215277778</v>
      </c>
      <c r="T3453" s="15">
        <f t="shared" si="488"/>
        <v>41968.823611111111</v>
      </c>
      <c r="U3453">
        <f t="shared" si="490"/>
        <v>2014</v>
      </c>
      <c r="V3453">
        <f t="shared" si="493"/>
        <v>39</v>
      </c>
    </row>
    <row r="3454" spans="1:22" ht="4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 t="s">
        <v>8323</v>
      </c>
      <c r="P3454" t="s">
        <v>8326</v>
      </c>
      <c r="Q3454">
        <f t="shared" si="485"/>
        <v>0</v>
      </c>
      <c r="R3454">
        <f t="shared" si="486"/>
        <v>20</v>
      </c>
      <c r="S3454" s="15">
        <f t="shared" si="487"/>
        <v>42039.194988425923</v>
      </c>
      <c r="T3454" s="15">
        <f t="shared" si="488"/>
        <v>42099.153321759266</v>
      </c>
      <c r="U3454">
        <f t="shared" si="490"/>
        <v>2015</v>
      </c>
      <c r="V3454">
        <f t="shared" si="493"/>
        <v>60</v>
      </c>
    </row>
    <row r="3455" spans="1:22" ht="48" hidden="1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 t="s">
        <v>8321</v>
      </c>
      <c r="P3455" t="s">
        <v>8325</v>
      </c>
      <c r="Q3455">
        <f t="shared" si="485"/>
        <v>0</v>
      </c>
      <c r="R3455">
        <f t="shared" si="486"/>
        <v>20</v>
      </c>
      <c r="S3455" s="15">
        <f t="shared" si="487"/>
        <v>42202.594293981485</v>
      </c>
      <c r="T3455" s="15">
        <f t="shared" si="488"/>
        <v>42232.587974537033</v>
      </c>
      <c r="U3455">
        <f t="shared" si="490"/>
        <v>2015</v>
      </c>
    </row>
    <row r="3456" spans="1:22" ht="4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 t="s">
        <v>8323</v>
      </c>
      <c r="P3456" t="s">
        <v>8326</v>
      </c>
      <c r="Q3456">
        <f t="shared" si="485"/>
        <v>0</v>
      </c>
      <c r="R3456">
        <f t="shared" si="486"/>
        <v>20</v>
      </c>
      <c r="S3456" s="15">
        <f t="shared" si="487"/>
        <v>41831.675034722226</v>
      </c>
      <c r="T3456" s="15">
        <f t="shared" si="488"/>
        <v>41891.675034722226</v>
      </c>
      <c r="U3456">
        <f t="shared" si="490"/>
        <v>2014</v>
      </c>
      <c r="V3456">
        <f t="shared" ref="V3456:V3457" si="494">_xlfn.DAYS(T3456,S3456)</f>
        <v>60</v>
      </c>
    </row>
    <row r="3457" spans="1:22" ht="48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 t="s">
        <v>8323</v>
      </c>
      <c r="P3457" t="s">
        <v>8326</v>
      </c>
      <c r="Q3457">
        <f t="shared" si="485"/>
        <v>0</v>
      </c>
      <c r="R3457">
        <f t="shared" si="486"/>
        <v>10</v>
      </c>
      <c r="S3457" s="15">
        <f t="shared" si="487"/>
        <v>42065.190694444449</v>
      </c>
      <c r="T3457" s="15">
        <f t="shared" si="488"/>
        <v>42090.149027777778</v>
      </c>
      <c r="U3457">
        <f t="shared" si="490"/>
        <v>2015</v>
      </c>
      <c r="V3457">
        <f t="shared" si="494"/>
        <v>25</v>
      </c>
    </row>
    <row r="3458" spans="1:22" ht="48" hidden="1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 t="s">
        <v>8308</v>
      </c>
      <c r="P3458" t="s">
        <v>8342</v>
      </c>
      <c r="Q3458">
        <f t="shared" si="485"/>
        <v>0</v>
      </c>
      <c r="R3458">
        <f t="shared" si="486"/>
        <v>10</v>
      </c>
      <c r="S3458" s="15">
        <f t="shared" si="487"/>
        <v>42545.705266203702</v>
      </c>
      <c r="T3458" s="15">
        <f t="shared" si="488"/>
        <v>42582.666666666672</v>
      </c>
      <c r="U3458">
        <f t="shared" si="490"/>
        <v>2016</v>
      </c>
    </row>
    <row r="3459" spans="1:22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 t="s">
        <v>8327</v>
      </c>
      <c r="P3459" t="s">
        <v>8330</v>
      </c>
      <c r="Q3459">
        <f t="shared" ref="Q3459:Q3522" si="495">ROUND(E3459/D3459*100,0)</f>
        <v>0</v>
      </c>
      <c r="R3459">
        <f t="shared" ref="R3459:R3522" si="496">IFERROR(ROUND(E3459/L3459,2),0)</f>
        <v>20</v>
      </c>
      <c r="S3459" s="15">
        <f t="shared" ref="S3459:S3522" si="497">(((J3459/60)/60)/24)+DATE(1970,1,1)</f>
        <v>41884.874328703707</v>
      </c>
      <c r="T3459" s="15">
        <f t="shared" ref="T3459:T3522" si="498">(((I3459/60)/60)/24)+DATE(1970,1,1)</f>
        <v>41914.874328703707</v>
      </c>
      <c r="U3459">
        <f t="shared" si="490"/>
        <v>2014</v>
      </c>
    </row>
    <row r="3460" spans="1:22" ht="48" hidden="1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 t="s">
        <v>8316</v>
      </c>
      <c r="P3460" t="s">
        <v>8344</v>
      </c>
      <c r="Q3460">
        <f t="shared" si="495"/>
        <v>1</v>
      </c>
      <c r="R3460">
        <f t="shared" si="496"/>
        <v>20</v>
      </c>
      <c r="S3460" s="15">
        <f t="shared" si="497"/>
        <v>41821.407187500001</v>
      </c>
      <c r="T3460" s="15">
        <f t="shared" si="498"/>
        <v>41851.407187500001</v>
      </c>
      <c r="U3460">
        <f t="shared" si="490"/>
        <v>2014</v>
      </c>
    </row>
    <row r="3461" spans="1:22" ht="48" hidden="1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 t="s">
        <v>8308</v>
      </c>
      <c r="P3461" t="s">
        <v>8342</v>
      </c>
      <c r="Q3461">
        <f t="shared" si="495"/>
        <v>1</v>
      </c>
      <c r="R3461">
        <f t="shared" si="496"/>
        <v>20</v>
      </c>
      <c r="S3461" s="15">
        <f t="shared" si="497"/>
        <v>42340.847361111111</v>
      </c>
      <c r="T3461" s="15">
        <f t="shared" si="498"/>
        <v>42370.847361111111</v>
      </c>
      <c r="U3461">
        <f t="shared" si="490"/>
        <v>2015</v>
      </c>
    </row>
    <row r="3462" spans="1:22" ht="48" hidden="1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 t="s">
        <v>8327</v>
      </c>
      <c r="P3462" t="s">
        <v>8328</v>
      </c>
      <c r="Q3462">
        <f t="shared" si="495"/>
        <v>1</v>
      </c>
      <c r="R3462">
        <f t="shared" si="496"/>
        <v>10</v>
      </c>
      <c r="S3462" s="15">
        <f t="shared" si="497"/>
        <v>40981.802615740737</v>
      </c>
      <c r="T3462" s="15">
        <f t="shared" si="498"/>
        <v>41041.104861111111</v>
      </c>
      <c r="U3462">
        <f t="shared" si="490"/>
        <v>2012</v>
      </c>
    </row>
    <row r="3463" spans="1:22" ht="48" hidden="1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 t="s">
        <v>8313</v>
      </c>
      <c r="P3463" t="s">
        <v>8355</v>
      </c>
      <c r="Q3463">
        <f t="shared" si="495"/>
        <v>4</v>
      </c>
      <c r="R3463">
        <f t="shared" si="496"/>
        <v>20</v>
      </c>
      <c r="S3463" s="15">
        <f t="shared" si="497"/>
        <v>42170.996527777781</v>
      </c>
      <c r="T3463" s="15">
        <f t="shared" si="498"/>
        <v>42185.996527777781</v>
      </c>
      <c r="U3463">
        <f t="shared" si="490"/>
        <v>2015</v>
      </c>
    </row>
    <row r="3464" spans="1:22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 t="s">
        <v>8323</v>
      </c>
      <c r="P3464" t="s">
        <v>8326</v>
      </c>
      <c r="Q3464">
        <f t="shared" si="495"/>
        <v>13</v>
      </c>
      <c r="R3464">
        <f t="shared" si="496"/>
        <v>10</v>
      </c>
      <c r="S3464" s="15">
        <f t="shared" si="497"/>
        <v>42122.693159722221</v>
      </c>
      <c r="T3464" s="15">
        <f t="shared" si="498"/>
        <v>42152.693159722221</v>
      </c>
      <c r="U3464">
        <f t="shared" si="490"/>
        <v>2015</v>
      </c>
      <c r="V3464">
        <f>_xlfn.DAYS(T3464,S3464)</f>
        <v>30</v>
      </c>
    </row>
    <row r="3465" spans="1:22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 t="s">
        <v>8308</v>
      </c>
      <c r="P3465" t="s">
        <v>8315</v>
      </c>
      <c r="Q3465">
        <f t="shared" si="495"/>
        <v>0</v>
      </c>
      <c r="R3465">
        <f t="shared" si="496"/>
        <v>3.8</v>
      </c>
      <c r="S3465" s="15">
        <f t="shared" si="497"/>
        <v>42272.713171296295</v>
      </c>
      <c r="T3465" s="15">
        <f t="shared" si="498"/>
        <v>42332.754837962959</v>
      </c>
      <c r="U3465">
        <f t="shared" si="490"/>
        <v>2015</v>
      </c>
    </row>
    <row r="3466" spans="1:22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 t="s">
        <v>8323</v>
      </c>
      <c r="P3466" t="s">
        <v>8326</v>
      </c>
      <c r="Q3466">
        <f t="shared" si="495"/>
        <v>8</v>
      </c>
      <c r="R3466">
        <f t="shared" si="496"/>
        <v>4.75</v>
      </c>
      <c r="S3466" s="15">
        <f t="shared" si="497"/>
        <v>42002.54488425926</v>
      </c>
      <c r="T3466" s="15">
        <f t="shared" si="498"/>
        <v>42032.54488425926</v>
      </c>
      <c r="U3466">
        <f t="shared" si="490"/>
        <v>2014</v>
      </c>
      <c r="V3466">
        <f>_xlfn.DAYS(T3466,S3466)</f>
        <v>30</v>
      </c>
    </row>
    <row r="3467" spans="1:22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 t="s">
        <v>8308</v>
      </c>
      <c r="P3467" t="s">
        <v>8342</v>
      </c>
      <c r="Q3467">
        <f t="shared" si="495"/>
        <v>0</v>
      </c>
      <c r="R3467">
        <f t="shared" si="496"/>
        <v>3</v>
      </c>
      <c r="S3467" s="15">
        <f t="shared" si="497"/>
        <v>42759.593310185184</v>
      </c>
      <c r="T3467" s="15">
        <f t="shared" si="498"/>
        <v>42819.55164351852</v>
      </c>
      <c r="U3467">
        <f t="shared" si="490"/>
        <v>2017</v>
      </c>
    </row>
    <row r="3468" spans="1:22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 t="s">
        <v>8327</v>
      </c>
      <c r="P3468" t="s">
        <v>8330</v>
      </c>
      <c r="Q3468">
        <f t="shared" si="495"/>
        <v>0</v>
      </c>
      <c r="R3468">
        <f t="shared" si="496"/>
        <v>18</v>
      </c>
      <c r="S3468" s="15">
        <f t="shared" si="497"/>
        <v>42792.843969907408</v>
      </c>
      <c r="T3468" s="15">
        <f t="shared" si="498"/>
        <v>42852.802303240736</v>
      </c>
      <c r="U3468">
        <f t="shared" si="490"/>
        <v>2017</v>
      </c>
    </row>
    <row r="3469" spans="1:22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 t="s">
        <v>8321</v>
      </c>
      <c r="P3469" t="s">
        <v>8325</v>
      </c>
      <c r="Q3469">
        <f t="shared" si="495"/>
        <v>0</v>
      </c>
      <c r="R3469">
        <f t="shared" si="496"/>
        <v>5.67</v>
      </c>
      <c r="S3469" s="15">
        <f t="shared" si="497"/>
        <v>41899.792037037041</v>
      </c>
      <c r="T3469" s="15">
        <f t="shared" si="498"/>
        <v>41929.792037037041</v>
      </c>
      <c r="U3469">
        <f t="shared" si="490"/>
        <v>2014</v>
      </c>
    </row>
    <row r="3470" spans="1:22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 t="s">
        <v>8319</v>
      </c>
      <c r="P3470" t="s">
        <v>8345</v>
      </c>
      <c r="Q3470">
        <f t="shared" si="495"/>
        <v>0</v>
      </c>
      <c r="R3470">
        <f t="shared" si="496"/>
        <v>5.67</v>
      </c>
      <c r="S3470" s="15">
        <f t="shared" si="497"/>
        <v>42027.353738425925</v>
      </c>
      <c r="T3470" s="15">
        <f t="shared" si="498"/>
        <v>42057.353738425925</v>
      </c>
      <c r="U3470">
        <f t="shared" si="490"/>
        <v>2015</v>
      </c>
    </row>
    <row r="3471" spans="1:22" ht="48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 t="s">
        <v>8323</v>
      </c>
      <c r="P3471" t="s">
        <v>8326</v>
      </c>
      <c r="Q3471">
        <f t="shared" si="495"/>
        <v>0</v>
      </c>
      <c r="R3471">
        <f t="shared" si="496"/>
        <v>16</v>
      </c>
      <c r="S3471" s="15">
        <f t="shared" si="497"/>
        <v>42169.958506944444</v>
      </c>
      <c r="T3471" s="15">
        <f t="shared" si="498"/>
        <v>42199.958506944444</v>
      </c>
      <c r="U3471">
        <f t="shared" si="490"/>
        <v>2015</v>
      </c>
      <c r="V3471">
        <f>_xlfn.DAYS(T3471,S3471)</f>
        <v>30</v>
      </c>
    </row>
    <row r="3472" spans="1:22" ht="48" hidden="1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 t="s">
        <v>8316</v>
      </c>
      <c r="P3472" t="s">
        <v>8334</v>
      </c>
      <c r="Q3472">
        <f t="shared" si="495"/>
        <v>2</v>
      </c>
      <c r="R3472">
        <f t="shared" si="496"/>
        <v>5.33</v>
      </c>
      <c r="S3472" s="15">
        <f t="shared" si="497"/>
        <v>40619.097210648149</v>
      </c>
      <c r="T3472" s="15">
        <f t="shared" si="498"/>
        <v>40657.290972222225</v>
      </c>
      <c r="U3472">
        <f t="shared" si="490"/>
        <v>2011</v>
      </c>
    </row>
    <row r="3473" spans="1:22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 t="s">
        <v>8308</v>
      </c>
      <c r="P3473" t="s">
        <v>8310</v>
      </c>
      <c r="Q3473">
        <f t="shared" si="495"/>
        <v>0</v>
      </c>
      <c r="R3473">
        <f t="shared" si="496"/>
        <v>7.5</v>
      </c>
      <c r="S3473" s="15">
        <f t="shared" si="497"/>
        <v>41803.116053240738</v>
      </c>
      <c r="T3473" s="15">
        <f t="shared" si="498"/>
        <v>41863.116053240738</v>
      </c>
      <c r="U3473">
        <f t="shared" si="490"/>
        <v>2014</v>
      </c>
    </row>
    <row r="3474" spans="1:22" ht="48" hidden="1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 t="s">
        <v>8313</v>
      </c>
      <c r="P3474" t="s">
        <v>8351</v>
      </c>
      <c r="Q3474">
        <f t="shared" si="495"/>
        <v>0</v>
      </c>
      <c r="R3474">
        <f t="shared" si="496"/>
        <v>15</v>
      </c>
      <c r="S3474" s="15">
        <f t="shared" si="497"/>
        <v>41877.904988425929</v>
      </c>
      <c r="T3474" s="15">
        <f t="shared" si="498"/>
        <v>41907.904988425929</v>
      </c>
      <c r="U3474">
        <f t="shared" si="490"/>
        <v>2014</v>
      </c>
    </row>
    <row r="3475" spans="1:22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 t="s">
        <v>8316</v>
      </c>
      <c r="P3475" t="s">
        <v>8334</v>
      </c>
      <c r="Q3475">
        <f t="shared" si="495"/>
        <v>0</v>
      </c>
      <c r="R3475">
        <f t="shared" si="496"/>
        <v>7.5</v>
      </c>
      <c r="S3475" s="15">
        <f t="shared" si="497"/>
        <v>41845.866793981484</v>
      </c>
      <c r="T3475" s="15">
        <f t="shared" si="498"/>
        <v>41875.866793981484</v>
      </c>
      <c r="U3475">
        <f t="shared" si="490"/>
        <v>2014</v>
      </c>
    </row>
    <row r="3476" spans="1:22" ht="32" hidden="1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 t="s">
        <v>8311</v>
      </c>
      <c r="P3476" t="s">
        <v>8348</v>
      </c>
      <c r="Q3476">
        <f t="shared" si="495"/>
        <v>0</v>
      </c>
      <c r="R3476">
        <f t="shared" si="496"/>
        <v>7.5</v>
      </c>
      <c r="S3476" s="15">
        <f t="shared" si="497"/>
        <v>42258.780324074076</v>
      </c>
      <c r="T3476" s="15">
        <f t="shared" si="498"/>
        <v>42288.780324074076</v>
      </c>
      <c r="U3476">
        <f t="shared" si="490"/>
        <v>2015</v>
      </c>
    </row>
    <row r="3477" spans="1:22" ht="16" hidden="1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 t="s">
        <v>8311</v>
      </c>
      <c r="P3477" t="s">
        <v>8348</v>
      </c>
      <c r="Q3477">
        <f t="shared" si="495"/>
        <v>0</v>
      </c>
      <c r="R3477">
        <f t="shared" si="496"/>
        <v>5</v>
      </c>
      <c r="S3477" s="15">
        <f t="shared" si="497"/>
        <v>42297.432951388888</v>
      </c>
      <c r="T3477" s="15">
        <f t="shared" si="498"/>
        <v>42350.416666666672</v>
      </c>
      <c r="U3477">
        <f t="shared" si="490"/>
        <v>2015</v>
      </c>
    </row>
    <row r="3478" spans="1:22" ht="32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 t="s">
        <v>8323</v>
      </c>
      <c r="P3478" t="s">
        <v>8326</v>
      </c>
      <c r="Q3478">
        <f t="shared" si="495"/>
        <v>0</v>
      </c>
      <c r="R3478">
        <f t="shared" si="496"/>
        <v>15</v>
      </c>
      <c r="S3478" s="15">
        <f t="shared" si="497"/>
        <v>41970.085046296299</v>
      </c>
      <c r="T3478" s="15">
        <f t="shared" si="498"/>
        <v>42000.085046296299</v>
      </c>
      <c r="U3478">
        <f t="shared" si="490"/>
        <v>2014</v>
      </c>
      <c r="V3478">
        <f>_xlfn.DAYS(T3478,S3478)</f>
        <v>30</v>
      </c>
    </row>
    <row r="3479" spans="1:22" ht="48" hidden="1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 t="s">
        <v>8311</v>
      </c>
      <c r="P3479" t="s">
        <v>8348</v>
      </c>
      <c r="Q3479">
        <f t="shared" si="495"/>
        <v>1</v>
      </c>
      <c r="R3479">
        <f t="shared" si="496"/>
        <v>7.5</v>
      </c>
      <c r="S3479" s="15">
        <f t="shared" si="497"/>
        <v>41838.536782407406</v>
      </c>
      <c r="T3479" s="15">
        <f t="shared" si="498"/>
        <v>41863.536782407406</v>
      </c>
      <c r="U3479">
        <f t="shared" si="490"/>
        <v>2014</v>
      </c>
    </row>
    <row r="3480" spans="1:22" ht="48" hidden="1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 t="s">
        <v>8311</v>
      </c>
      <c r="P3480" t="s">
        <v>8348</v>
      </c>
      <c r="Q3480">
        <f t="shared" si="495"/>
        <v>1</v>
      </c>
      <c r="R3480">
        <f t="shared" si="496"/>
        <v>15</v>
      </c>
      <c r="S3480" s="15">
        <f t="shared" si="497"/>
        <v>42463.866666666669</v>
      </c>
      <c r="T3480" s="15">
        <f t="shared" si="498"/>
        <v>42484.915972222225</v>
      </c>
      <c r="U3480">
        <f t="shared" si="490"/>
        <v>2016</v>
      </c>
    </row>
    <row r="3481" spans="1:22" ht="48" hidden="1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 t="s">
        <v>8346</v>
      </c>
      <c r="P3481" t="s">
        <v>8347</v>
      </c>
      <c r="Q3481">
        <f t="shared" si="495"/>
        <v>1</v>
      </c>
      <c r="R3481">
        <f t="shared" si="496"/>
        <v>15</v>
      </c>
      <c r="S3481" s="15">
        <f t="shared" si="497"/>
        <v>42775.172824074078</v>
      </c>
      <c r="T3481" s="15">
        <f t="shared" si="498"/>
        <v>42800.172824074078</v>
      </c>
      <c r="U3481">
        <f t="shared" si="490"/>
        <v>2017</v>
      </c>
    </row>
    <row r="3482" spans="1:22" ht="32" hidden="1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 t="s">
        <v>8308</v>
      </c>
      <c r="P3482" t="s">
        <v>8315</v>
      </c>
      <c r="Q3482">
        <f t="shared" si="495"/>
        <v>1</v>
      </c>
      <c r="R3482">
        <f t="shared" si="496"/>
        <v>15</v>
      </c>
      <c r="S3482" s="15">
        <f t="shared" si="497"/>
        <v>41880.827118055553</v>
      </c>
      <c r="T3482" s="15">
        <f t="shared" si="498"/>
        <v>41897.839583333334</v>
      </c>
      <c r="U3482">
        <f t="shared" si="490"/>
        <v>2014</v>
      </c>
    </row>
    <row r="3483" spans="1:22" ht="48" hidden="1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 t="s">
        <v>8308</v>
      </c>
      <c r="P3483" t="s">
        <v>8342</v>
      </c>
      <c r="Q3483">
        <f t="shared" si="495"/>
        <v>2</v>
      </c>
      <c r="R3483">
        <f t="shared" si="496"/>
        <v>15</v>
      </c>
      <c r="S3483" s="15">
        <f t="shared" si="497"/>
        <v>42577.607361111113</v>
      </c>
      <c r="T3483" s="15">
        <f t="shared" si="498"/>
        <v>42607.607361111113</v>
      </c>
      <c r="U3483">
        <f t="shared" si="490"/>
        <v>2016</v>
      </c>
    </row>
    <row r="3484" spans="1:22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 t="s">
        <v>8323</v>
      </c>
      <c r="P3484" t="s">
        <v>8335</v>
      </c>
      <c r="Q3484">
        <f t="shared" si="495"/>
        <v>2</v>
      </c>
      <c r="R3484">
        <f t="shared" si="496"/>
        <v>7.5</v>
      </c>
      <c r="S3484" s="15">
        <f t="shared" si="497"/>
        <v>42297.816284722227</v>
      </c>
      <c r="T3484" s="15">
        <f t="shared" si="498"/>
        <v>42338.708333333328</v>
      </c>
      <c r="U3484">
        <f t="shared" si="490"/>
        <v>2015</v>
      </c>
    </row>
    <row r="3485" spans="1:22" ht="48" hidden="1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 t="s">
        <v>8313</v>
      </c>
      <c r="P3485" t="s">
        <v>8314</v>
      </c>
      <c r="Q3485">
        <f t="shared" si="495"/>
        <v>3</v>
      </c>
      <c r="R3485">
        <f t="shared" si="496"/>
        <v>7.5</v>
      </c>
      <c r="S3485" s="15">
        <f t="shared" si="497"/>
        <v>41860.91002314815</v>
      </c>
      <c r="T3485" s="15">
        <f t="shared" si="498"/>
        <v>41872.91002314815</v>
      </c>
      <c r="U3485">
        <f t="shared" si="490"/>
        <v>2014</v>
      </c>
    </row>
    <row r="3486" spans="1:22" ht="48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 t="s">
        <v>8323</v>
      </c>
      <c r="P3486" t="s">
        <v>8326</v>
      </c>
      <c r="Q3486">
        <f t="shared" si="495"/>
        <v>10</v>
      </c>
      <c r="R3486">
        <f t="shared" si="496"/>
        <v>5</v>
      </c>
      <c r="S3486" s="15">
        <f t="shared" si="497"/>
        <v>41820.870821759258</v>
      </c>
      <c r="T3486" s="15">
        <f t="shared" si="498"/>
        <v>41850.870821759258</v>
      </c>
      <c r="U3486">
        <f t="shared" si="490"/>
        <v>2014</v>
      </c>
      <c r="V3486">
        <f>_xlfn.DAYS(T3486,S3486)</f>
        <v>30</v>
      </c>
    </row>
    <row r="3487" spans="1:22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 t="s">
        <v>8321</v>
      </c>
      <c r="P3487" t="s">
        <v>8339</v>
      </c>
      <c r="Q3487">
        <f t="shared" si="495"/>
        <v>0</v>
      </c>
      <c r="R3487">
        <f t="shared" si="496"/>
        <v>4.83</v>
      </c>
      <c r="S3487" s="15">
        <f t="shared" si="497"/>
        <v>41682.23646990741</v>
      </c>
      <c r="T3487" s="15">
        <f t="shared" si="498"/>
        <v>41712.194803240738</v>
      </c>
      <c r="U3487">
        <f t="shared" si="490"/>
        <v>2014</v>
      </c>
    </row>
    <row r="3488" spans="1:22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 t="s">
        <v>8308</v>
      </c>
      <c r="P3488" t="s">
        <v>8342</v>
      </c>
      <c r="Q3488">
        <f t="shared" si="495"/>
        <v>0</v>
      </c>
      <c r="R3488">
        <f t="shared" si="496"/>
        <v>2</v>
      </c>
      <c r="S3488" s="15">
        <f t="shared" si="497"/>
        <v>42230.578622685185</v>
      </c>
      <c r="T3488" s="15">
        <f t="shared" si="498"/>
        <v>42254.578622685185</v>
      </c>
      <c r="U3488">
        <f t="shared" si="490"/>
        <v>2015</v>
      </c>
    </row>
    <row r="3489" spans="1:22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 t="s">
        <v>8321</v>
      </c>
      <c r="P3489" t="s">
        <v>8332</v>
      </c>
      <c r="Q3489">
        <f t="shared" si="495"/>
        <v>100</v>
      </c>
      <c r="R3489">
        <f t="shared" si="496"/>
        <v>13</v>
      </c>
      <c r="S3489" s="15">
        <f t="shared" si="497"/>
        <v>42376.79206018518</v>
      </c>
      <c r="T3489" s="15">
        <f t="shared" si="498"/>
        <v>42394.79206018518</v>
      </c>
      <c r="U3489">
        <f t="shared" si="490"/>
        <v>2016</v>
      </c>
    </row>
    <row r="3490" spans="1:22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 t="s">
        <v>8323</v>
      </c>
      <c r="P3490" t="s">
        <v>8326</v>
      </c>
      <c r="Q3490">
        <f t="shared" si="495"/>
        <v>130</v>
      </c>
      <c r="R3490">
        <f t="shared" si="496"/>
        <v>3.25</v>
      </c>
      <c r="S3490" s="15">
        <f t="shared" si="497"/>
        <v>42628.849120370374</v>
      </c>
      <c r="T3490" s="15">
        <f t="shared" si="498"/>
        <v>42656.849120370374</v>
      </c>
      <c r="U3490">
        <f t="shared" si="490"/>
        <v>2016</v>
      </c>
      <c r="V3490">
        <f>_xlfn.DAYS(T3490,S3490)</f>
        <v>28</v>
      </c>
    </row>
    <row r="3491" spans="1:22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 t="s">
        <v>8308</v>
      </c>
      <c r="P3491" t="s">
        <v>8342</v>
      </c>
      <c r="Q3491">
        <f t="shared" si="495"/>
        <v>0</v>
      </c>
      <c r="R3491">
        <f t="shared" si="496"/>
        <v>4</v>
      </c>
      <c r="S3491" s="15">
        <f t="shared" si="497"/>
        <v>41960.771354166667</v>
      </c>
      <c r="T3491" s="15">
        <f t="shared" si="498"/>
        <v>41990.771354166667</v>
      </c>
      <c r="U3491">
        <f t="shared" si="490"/>
        <v>2014</v>
      </c>
    </row>
    <row r="3492" spans="1:22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 t="s">
        <v>8316</v>
      </c>
      <c r="P3492" t="s">
        <v>8334</v>
      </c>
      <c r="Q3492">
        <f t="shared" si="495"/>
        <v>0</v>
      </c>
      <c r="R3492">
        <f t="shared" si="496"/>
        <v>3</v>
      </c>
      <c r="S3492" s="15">
        <f t="shared" si="497"/>
        <v>42002.926990740743</v>
      </c>
      <c r="T3492" s="15">
        <f t="shared" si="498"/>
        <v>42032.926990740743</v>
      </c>
      <c r="U3492">
        <f t="shared" si="490"/>
        <v>2014</v>
      </c>
    </row>
    <row r="3493" spans="1:22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 t="s">
        <v>8308</v>
      </c>
      <c r="P3493" t="s">
        <v>8318</v>
      </c>
      <c r="Q3493">
        <f t="shared" si="495"/>
        <v>1</v>
      </c>
      <c r="R3493">
        <f t="shared" si="496"/>
        <v>4</v>
      </c>
      <c r="S3493" s="15">
        <f t="shared" si="497"/>
        <v>42037.789895833332</v>
      </c>
      <c r="T3493" s="15">
        <f t="shared" si="498"/>
        <v>42067.789895833332</v>
      </c>
      <c r="U3493">
        <f t="shared" si="490"/>
        <v>2015</v>
      </c>
    </row>
    <row r="3494" spans="1:22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 t="s">
        <v>8321</v>
      </c>
      <c r="P3494" t="s">
        <v>8325</v>
      </c>
      <c r="Q3494">
        <f t="shared" si="495"/>
        <v>0</v>
      </c>
      <c r="R3494">
        <f t="shared" si="496"/>
        <v>5.5</v>
      </c>
      <c r="S3494" s="15">
        <f t="shared" si="497"/>
        <v>42160.927488425921</v>
      </c>
      <c r="T3494" s="15">
        <f t="shared" si="498"/>
        <v>42220.927488425921</v>
      </c>
      <c r="U3494">
        <f t="shared" si="490"/>
        <v>2015</v>
      </c>
    </row>
    <row r="3495" spans="1:22" ht="48" hidden="1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 t="s">
        <v>8308</v>
      </c>
      <c r="P3495" t="s">
        <v>8310</v>
      </c>
      <c r="Q3495">
        <f t="shared" si="495"/>
        <v>0</v>
      </c>
      <c r="R3495">
        <f t="shared" si="496"/>
        <v>2.75</v>
      </c>
      <c r="S3495" s="15">
        <f t="shared" si="497"/>
        <v>41830.947013888886</v>
      </c>
      <c r="T3495" s="15">
        <f t="shared" si="498"/>
        <v>41860.947013888886</v>
      </c>
      <c r="U3495">
        <f t="shared" si="490"/>
        <v>2014</v>
      </c>
    </row>
    <row r="3496" spans="1:22" ht="6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 t="s">
        <v>8323</v>
      </c>
      <c r="P3496" t="s">
        <v>8326</v>
      </c>
      <c r="Q3496">
        <f t="shared" si="495"/>
        <v>0</v>
      </c>
      <c r="R3496">
        <f t="shared" si="496"/>
        <v>5.5</v>
      </c>
      <c r="S3496" s="15">
        <f t="shared" si="497"/>
        <v>42447.863553240735</v>
      </c>
      <c r="T3496" s="15">
        <f t="shared" si="498"/>
        <v>42477.863553240735</v>
      </c>
      <c r="U3496">
        <f t="shared" ref="U3496:U3528" si="499">YEAR(S3496)</f>
        <v>2016</v>
      </c>
      <c r="V3496">
        <f>_xlfn.DAYS(T3496,S3496)</f>
        <v>30</v>
      </c>
    </row>
    <row r="3497" spans="1:22" ht="48" hidden="1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 t="s">
        <v>8321</v>
      </c>
      <c r="P3497" t="s">
        <v>8339</v>
      </c>
      <c r="Q3497">
        <f t="shared" si="495"/>
        <v>0</v>
      </c>
      <c r="R3497">
        <f t="shared" si="496"/>
        <v>5.5</v>
      </c>
      <c r="S3497" s="15">
        <f t="shared" si="497"/>
        <v>42649.742210648154</v>
      </c>
      <c r="T3497" s="15">
        <f t="shared" si="498"/>
        <v>42694.783877314811</v>
      </c>
      <c r="U3497">
        <f t="shared" si="499"/>
        <v>2016</v>
      </c>
    </row>
    <row r="3498" spans="1:22" ht="48" hidden="1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 t="s">
        <v>8316</v>
      </c>
      <c r="P3498" t="s">
        <v>8334</v>
      </c>
      <c r="Q3498">
        <f t="shared" si="495"/>
        <v>0</v>
      </c>
      <c r="R3498">
        <f t="shared" si="496"/>
        <v>3.67</v>
      </c>
      <c r="S3498" s="15">
        <f t="shared" si="497"/>
        <v>41718.5237037037</v>
      </c>
      <c r="T3498" s="15">
        <f t="shared" si="498"/>
        <v>41748.5237037037</v>
      </c>
      <c r="U3498">
        <f t="shared" si="499"/>
        <v>2014</v>
      </c>
    </row>
    <row r="3499" spans="1:22" ht="48" hidden="1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 t="s">
        <v>8316</v>
      </c>
      <c r="P3499" t="s">
        <v>8344</v>
      </c>
      <c r="Q3499">
        <f t="shared" si="495"/>
        <v>0</v>
      </c>
      <c r="R3499">
        <f t="shared" si="496"/>
        <v>3.67</v>
      </c>
      <c r="S3499" s="15">
        <f t="shared" si="497"/>
        <v>41908.996527777781</v>
      </c>
      <c r="T3499" s="15">
        <f t="shared" si="498"/>
        <v>41969.038194444445</v>
      </c>
      <c r="U3499">
        <f t="shared" si="499"/>
        <v>2014</v>
      </c>
    </row>
    <row r="3500" spans="1:22" ht="48" hidden="1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 t="s">
        <v>8327</v>
      </c>
      <c r="P3500" t="s">
        <v>8330</v>
      </c>
      <c r="Q3500">
        <f t="shared" si="495"/>
        <v>0</v>
      </c>
      <c r="R3500">
        <f t="shared" si="496"/>
        <v>5.5</v>
      </c>
      <c r="S3500" s="15">
        <f t="shared" si="497"/>
        <v>42064.217418981483</v>
      </c>
      <c r="T3500" s="15">
        <f t="shared" si="498"/>
        <v>42094.140277777777</v>
      </c>
      <c r="U3500">
        <f t="shared" si="499"/>
        <v>2015</v>
      </c>
    </row>
    <row r="3501" spans="1:22" ht="4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 t="s">
        <v>8323</v>
      </c>
      <c r="P3501" t="s">
        <v>8326</v>
      </c>
      <c r="Q3501">
        <f t="shared" si="495"/>
        <v>0</v>
      </c>
      <c r="R3501">
        <f t="shared" si="496"/>
        <v>5.5</v>
      </c>
      <c r="S3501" s="15">
        <f t="shared" si="497"/>
        <v>41961.492488425924</v>
      </c>
      <c r="T3501" s="15">
        <f t="shared" si="498"/>
        <v>42006.492488425924</v>
      </c>
      <c r="U3501">
        <f t="shared" si="499"/>
        <v>2014</v>
      </c>
      <c r="V3501">
        <f>_xlfn.DAYS(T3501,S3501)</f>
        <v>45</v>
      </c>
    </row>
    <row r="3502" spans="1:22" ht="32" hidden="1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 t="s">
        <v>8323</v>
      </c>
      <c r="P3502" t="s">
        <v>8324</v>
      </c>
      <c r="Q3502">
        <f t="shared" si="495"/>
        <v>0</v>
      </c>
      <c r="R3502">
        <f t="shared" si="496"/>
        <v>5.5</v>
      </c>
      <c r="S3502" s="15">
        <f t="shared" si="497"/>
        <v>42107.156319444446</v>
      </c>
      <c r="T3502" s="15">
        <f t="shared" si="498"/>
        <v>42167.156319444446</v>
      </c>
      <c r="U3502">
        <f t="shared" si="499"/>
        <v>2015</v>
      </c>
    </row>
    <row r="3503" spans="1:22" ht="3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 t="s">
        <v>8323</v>
      </c>
      <c r="P3503" t="s">
        <v>8326</v>
      </c>
      <c r="Q3503">
        <f t="shared" si="495"/>
        <v>1</v>
      </c>
      <c r="R3503">
        <f t="shared" si="496"/>
        <v>5.5</v>
      </c>
      <c r="S3503" s="15">
        <f t="shared" si="497"/>
        <v>42402.947002314817</v>
      </c>
      <c r="T3503" s="15">
        <f t="shared" si="498"/>
        <v>42452.145138888889</v>
      </c>
      <c r="U3503">
        <f t="shared" si="499"/>
        <v>2016</v>
      </c>
      <c r="V3503">
        <f>_xlfn.DAYS(T3503,S3503)</f>
        <v>50</v>
      </c>
    </row>
    <row r="3504" spans="1:22" ht="48" hidden="1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 t="s">
        <v>8321</v>
      </c>
      <c r="P3504" t="s">
        <v>8337</v>
      </c>
      <c r="Q3504">
        <f t="shared" si="495"/>
        <v>0</v>
      </c>
      <c r="R3504">
        <f t="shared" si="496"/>
        <v>10</v>
      </c>
      <c r="S3504" s="15">
        <f t="shared" si="497"/>
        <v>42514.434548611112</v>
      </c>
      <c r="T3504" s="15">
        <f t="shared" si="498"/>
        <v>42554.434548611112</v>
      </c>
      <c r="U3504">
        <f t="shared" si="499"/>
        <v>2016</v>
      </c>
    </row>
    <row r="3505" spans="1:22" ht="64" hidden="1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 t="s">
        <v>8319</v>
      </c>
      <c r="P3505" t="s">
        <v>8345</v>
      </c>
      <c r="Q3505">
        <f t="shared" si="495"/>
        <v>0</v>
      </c>
      <c r="R3505">
        <f t="shared" si="496"/>
        <v>10</v>
      </c>
      <c r="S3505" s="15">
        <f t="shared" si="497"/>
        <v>42746.019652777773</v>
      </c>
      <c r="T3505" s="15">
        <f t="shared" si="498"/>
        <v>42800.541666666672</v>
      </c>
      <c r="U3505">
        <f t="shared" si="499"/>
        <v>2017</v>
      </c>
    </row>
    <row r="3506" spans="1:22" ht="48" hidden="1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 t="s">
        <v>8321</v>
      </c>
      <c r="P3506" t="s">
        <v>8337</v>
      </c>
      <c r="Q3506">
        <f t="shared" si="495"/>
        <v>0</v>
      </c>
      <c r="R3506">
        <f t="shared" si="496"/>
        <v>10</v>
      </c>
      <c r="S3506" s="15">
        <f t="shared" si="497"/>
        <v>42616.049849537041</v>
      </c>
      <c r="T3506" s="15">
        <f t="shared" si="498"/>
        <v>42646.049849537041</v>
      </c>
      <c r="U3506">
        <f t="shared" si="499"/>
        <v>2016</v>
      </c>
    </row>
    <row r="3507" spans="1:22" ht="48" hidden="1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 t="s">
        <v>8319</v>
      </c>
      <c r="P3507" t="s">
        <v>8345</v>
      </c>
      <c r="Q3507">
        <f t="shared" si="495"/>
        <v>0</v>
      </c>
      <c r="R3507">
        <f t="shared" si="496"/>
        <v>10</v>
      </c>
      <c r="S3507" s="15">
        <f t="shared" si="497"/>
        <v>42061.69594907407</v>
      </c>
      <c r="T3507" s="15">
        <f t="shared" si="498"/>
        <v>42121.654282407413</v>
      </c>
      <c r="U3507">
        <f t="shared" si="499"/>
        <v>2015</v>
      </c>
    </row>
    <row r="3508" spans="1:22" ht="48" hidden="1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 t="s">
        <v>8308</v>
      </c>
      <c r="P3508" t="s">
        <v>8318</v>
      </c>
      <c r="Q3508">
        <f t="shared" si="495"/>
        <v>0</v>
      </c>
      <c r="R3508">
        <f t="shared" si="496"/>
        <v>10</v>
      </c>
      <c r="S3508" s="15">
        <f t="shared" si="497"/>
        <v>41830.033958333333</v>
      </c>
      <c r="T3508" s="15">
        <f t="shared" si="498"/>
        <v>41860.033958333333</v>
      </c>
      <c r="U3508">
        <f t="shared" si="499"/>
        <v>2014</v>
      </c>
    </row>
    <row r="3509" spans="1:22" ht="48" hidden="1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 t="s">
        <v>8311</v>
      </c>
      <c r="P3509" t="s">
        <v>8352</v>
      </c>
      <c r="Q3509">
        <f t="shared" si="495"/>
        <v>0</v>
      </c>
      <c r="R3509">
        <f t="shared" si="496"/>
        <v>10</v>
      </c>
      <c r="S3509" s="15">
        <f t="shared" si="497"/>
        <v>42349.824097222227</v>
      </c>
      <c r="T3509" s="15">
        <f t="shared" si="498"/>
        <v>42399.824097222227</v>
      </c>
      <c r="U3509">
        <f t="shared" si="499"/>
        <v>2015</v>
      </c>
    </row>
    <row r="3510" spans="1:22" ht="3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 t="s">
        <v>8323</v>
      </c>
      <c r="P3510" t="s">
        <v>8326</v>
      </c>
      <c r="Q3510">
        <f t="shared" si="495"/>
        <v>0</v>
      </c>
      <c r="R3510">
        <f t="shared" si="496"/>
        <v>10</v>
      </c>
      <c r="S3510" s="15">
        <f t="shared" si="497"/>
        <v>42786.350231481483</v>
      </c>
      <c r="T3510" s="15">
        <f t="shared" si="498"/>
        <v>42846.308564814812</v>
      </c>
      <c r="U3510">
        <f t="shared" si="499"/>
        <v>2017</v>
      </c>
      <c r="V3510">
        <f>_xlfn.DAYS(T3510,S3510)</f>
        <v>60</v>
      </c>
    </row>
    <row r="3511" spans="1:22" ht="48" hidden="1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 t="s">
        <v>8323</v>
      </c>
      <c r="P3511" t="s">
        <v>8324</v>
      </c>
      <c r="Q3511">
        <f t="shared" si="495"/>
        <v>0</v>
      </c>
      <c r="R3511">
        <f t="shared" si="496"/>
        <v>5</v>
      </c>
      <c r="S3511" s="15">
        <f t="shared" si="497"/>
        <v>41825.055231481485</v>
      </c>
      <c r="T3511" s="15">
        <f t="shared" si="498"/>
        <v>41850.055231481485</v>
      </c>
      <c r="U3511">
        <f t="shared" si="499"/>
        <v>2014</v>
      </c>
    </row>
    <row r="3512" spans="1:22" ht="48" hidden="1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 t="s">
        <v>8323</v>
      </c>
      <c r="P3512" t="s">
        <v>8324</v>
      </c>
      <c r="Q3512">
        <f t="shared" si="495"/>
        <v>0</v>
      </c>
      <c r="R3512">
        <f t="shared" si="496"/>
        <v>10</v>
      </c>
      <c r="S3512" s="15">
        <f t="shared" si="497"/>
        <v>42745.031469907408</v>
      </c>
      <c r="T3512" s="15">
        <f t="shared" si="498"/>
        <v>42785.031469907408</v>
      </c>
      <c r="U3512">
        <f t="shared" si="499"/>
        <v>2017</v>
      </c>
    </row>
    <row r="3513" spans="1:22" ht="48" hidden="1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 t="s">
        <v>8308</v>
      </c>
      <c r="P3513" t="s">
        <v>8342</v>
      </c>
      <c r="Q3513">
        <f t="shared" si="495"/>
        <v>0</v>
      </c>
      <c r="R3513">
        <f t="shared" si="496"/>
        <v>10</v>
      </c>
      <c r="S3513" s="15">
        <f t="shared" si="497"/>
        <v>42017.843287037031</v>
      </c>
      <c r="T3513" s="15">
        <f t="shared" si="498"/>
        <v>42047.843287037031</v>
      </c>
      <c r="U3513">
        <f t="shared" si="499"/>
        <v>2015</v>
      </c>
    </row>
    <row r="3514" spans="1:22" ht="48" hidden="1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 t="s">
        <v>8316</v>
      </c>
      <c r="P3514" t="s">
        <v>8344</v>
      </c>
      <c r="Q3514">
        <f t="shared" si="495"/>
        <v>0</v>
      </c>
      <c r="R3514">
        <f t="shared" si="496"/>
        <v>10</v>
      </c>
      <c r="S3514" s="15">
        <f t="shared" si="497"/>
        <v>42649.924907407403</v>
      </c>
      <c r="T3514" s="15">
        <f t="shared" si="498"/>
        <v>42679.924907407403</v>
      </c>
      <c r="U3514">
        <f t="shared" si="499"/>
        <v>2016</v>
      </c>
    </row>
    <row r="3515" spans="1:22" ht="48" hidden="1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 t="s">
        <v>8316</v>
      </c>
      <c r="P3515" t="s">
        <v>8334</v>
      </c>
      <c r="Q3515">
        <f t="shared" si="495"/>
        <v>0</v>
      </c>
      <c r="R3515">
        <f t="shared" si="496"/>
        <v>5</v>
      </c>
      <c r="S3515" s="15">
        <f t="shared" si="497"/>
        <v>41951.973229166666</v>
      </c>
      <c r="T3515" s="15">
        <f t="shared" si="498"/>
        <v>41981.973229166666</v>
      </c>
      <c r="U3515">
        <f t="shared" si="499"/>
        <v>2014</v>
      </c>
    </row>
    <row r="3516" spans="1:22" ht="48" hidden="1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 t="s">
        <v>8323</v>
      </c>
      <c r="P3516" t="s">
        <v>8335</v>
      </c>
      <c r="Q3516">
        <f t="shared" si="495"/>
        <v>0</v>
      </c>
      <c r="R3516">
        <f t="shared" si="496"/>
        <v>10</v>
      </c>
      <c r="S3516" s="15">
        <f t="shared" si="497"/>
        <v>42154.818819444445</v>
      </c>
      <c r="T3516" s="15">
        <f t="shared" si="498"/>
        <v>42185.165972222225</v>
      </c>
      <c r="U3516">
        <f t="shared" si="499"/>
        <v>2015</v>
      </c>
    </row>
    <row r="3517" spans="1:22" ht="48" hidden="1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 t="s">
        <v>8308</v>
      </c>
      <c r="P3517" t="s">
        <v>8342</v>
      </c>
      <c r="Q3517">
        <f t="shared" si="495"/>
        <v>0</v>
      </c>
      <c r="R3517">
        <f t="shared" si="496"/>
        <v>10</v>
      </c>
      <c r="S3517" s="15">
        <f t="shared" si="497"/>
        <v>42223.619456018518</v>
      </c>
      <c r="T3517" s="15">
        <f t="shared" si="498"/>
        <v>42253.215277777781</v>
      </c>
      <c r="U3517">
        <f t="shared" si="499"/>
        <v>2015</v>
      </c>
    </row>
    <row r="3518" spans="1:22" ht="48" hidden="1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 t="s">
        <v>8321</v>
      </c>
      <c r="P3518" t="s">
        <v>8339</v>
      </c>
      <c r="Q3518">
        <f t="shared" si="495"/>
        <v>0</v>
      </c>
      <c r="R3518">
        <f t="shared" si="496"/>
        <v>5</v>
      </c>
      <c r="S3518" s="15">
        <f t="shared" si="497"/>
        <v>41650.015057870369</v>
      </c>
      <c r="T3518" s="15">
        <f t="shared" si="498"/>
        <v>41680.015057870369</v>
      </c>
      <c r="U3518">
        <f t="shared" si="499"/>
        <v>2014</v>
      </c>
    </row>
    <row r="3519" spans="1:22" ht="48" hidden="1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 t="s">
        <v>8321</v>
      </c>
      <c r="P3519" t="s">
        <v>8339</v>
      </c>
      <c r="Q3519">
        <f t="shared" si="495"/>
        <v>0</v>
      </c>
      <c r="R3519">
        <f t="shared" si="496"/>
        <v>10</v>
      </c>
      <c r="S3519" s="15">
        <f t="shared" si="497"/>
        <v>42447.896875000006</v>
      </c>
      <c r="T3519" s="15">
        <f t="shared" si="498"/>
        <v>42474.606944444444</v>
      </c>
      <c r="U3519">
        <f t="shared" si="499"/>
        <v>2016</v>
      </c>
    </row>
    <row r="3520" spans="1:22" ht="48" hidden="1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 t="s">
        <v>8311</v>
      </c>
      <c r="P3520" t="s">
        <v>8349</v>
      </c>
      <c r="Q3520">
        <f t="shared" si="495"/>
        <v>0</v>
      </c>
      <c r="R3520">
        <f t="shared" si="496"/>
        <v>10</v>
      </c>
      <c r="S3520" s="15">
        <f t="shared" si="497"/>
        <v>42121.367002314815</v>
      </c>
      <c r="T3520" s="15">
        <f t="shared" si="498"/>
        <v>42152.836805555555</v>
      </c>
      <c r="U3520">
        <f t="shared" si="499"/>
        <v>2015</v>
      </c>
    </row>
    <row r="3521" spans="1:22" ht="16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 t="s">
        <v>8323</v>
      </c>
      <c r="P3521" t="s">
        <v>8326</v>
      </c>
      <c r="Q3521">
        <f t="shared" si="495"/>
        <v>0</v>
      </c>
      <c r="R3521">
        <f t="shared" si="496"/>
        <v>10</v>
      </c>
      <c r="S3521" s="15">
        <f t="shared" si="497"/>
        <v>42437.64534722222</v>
      </c>
      <c r="T3521" s="15">
        <f t="shared" si="498"/>
        <v>42497.603680555556</v>
      </c>
      <c r="U3521">
        <f t="shared" si="499"/>
        <v>2016</v>
      </c>
      <c r="V3521">
        <f>_xlfn.DAYS(T3521,S3521)</f>
        <v>60</v>
      </c>
    </row>
    <row r="3522" spans="1:22" ht="48" hidden="1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 t="s">
        <v>8316</v>
      </c>
      <c r="P3522" t="s">
        <v>8334</v>
      </c>
      <c r="Q3522">
        <f t="shared" si="495"/>
        <v>0</v>
      </c>
      <c r="R3522">
        <f t="shared" si="496"/>
        <v>3.33</v>
      </c>
      <c r="S3522" s="15">
        <f t="shared" si="497"/>
        <v>41526.345914351856</v>
      </c>
      <c r="T3522" s="15">
        <f t="shared" si="498"/>
        <v>41556.345914351856</v>
      </c>
      <c r="U3522">
        <f t="shared" si="499"/>
        <v>2013</v>
      </c>
    </row>
    <row r="3523" spans="1:22" ht="48" hidden="1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 t="s">
        <v>8327</v>
      </c>
      <c r="P3523" t="s">
        <v>8330</v>
      </c>
      <c r="Q3523">
        <f t="shared" ref="Q3523:Q3586" si="500">ROUND(E3523/D3523*100,0)</f>
        <v>0</v>
      </c>
      <c r="R3523">
        <f t="shared" ref="R3523:R3586" si="501">IFERROR(ROUND(E3523/L3523,2),0)</f>
        <v>5</v>
      </c>
      <c r="S3523" s="15">
        <f t="shared" ref="S3523:S3586" si="502">(((J3523/60)/60)/24)+DATE(1970,1,1)</f>
        <v>41989.664409722223</v>
      </c>
      <c r="T3523" s="15">
        <f t="shared" ref="T3523:T3586" si="503">(((I3523/60)/60)/24)+DATE(1970,1,1)</f>
        <v>42019.664409722223</v>
      </c>
      <c r="U3523">
        <f t="shared" si="499"/>
        <v>2014</v>
      </c>
    </row>
    <row r="3524" spans="1:22" ht="48" hidden="1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 t="s">
        <v>8321</v>
      </c>
      <c r="P3524" t="s">
        <v>8339</v>
      </c>
      <c r="Q3524">
        <f t="shared" si="500"/>
        <v>0</v>
      </c>
      <c r="R3524">
        <f t="shared" si="501"/>
        <v>10</v>
      </c>
      <c r="S3524" s="15">
        <f t="shared" si="502"/>
        <v>42153.631597222222</v>
      </c>
      <c r="T3524" s="15">
        <f t="shared" si="503"/>
        <v>42183.631597222222</v>
      </c>
      <c r="U3524">
        <f t="shared" si="499"/>
        <v>2015</v>
      </c>
    </row>
    <row r="3525" spans="1:22" ht="48" hidden="1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 t="s">
        <v>8308</v>
      </c>
      <c r="P3525" t="s">
        <v>8342</v>
      </c>
      <c r="Q3525">
        <f t="shared" si="500"/>
        <v>0</v>
      </c>
      <c r="R3525">
        <f t="shared" si="501"/>
        <v>10</v>
      </c>
      <c r="S3525" s="15">
        <f t="shared" si="502"/>
        <v>42450.589143518519</v>
      </c>
      <c r="T3525" s="15">
        <f t="shared" si="503"/>
        <v>42510.589143518519</v>
      </c>
      <c r="U3525">
        <f t="shared" si="499"/>
        <v>2016</v>
      </c>
    </row>
    <row r="3526" spans="1:22" ht="48" hidden="1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 t="s">
        <v>8308</v>
      </c>
      <c r="P3526" t="s">
        <v>8342</v>
      </c>
      <c r="Q3526">
        <f t="shared" si="500"/>
        <v>0</v>
      </c>
      <c r="R3526">
        <f t="shared" si="501"/>
        <v>10</v>
      </c>
      <c r="S3526" s="15">
        <f t="shared" si="502"/>
        <v>42102.650567129633</v>
      </c>
      <c r="T3526" s="15">
        <f t="shared" si="503"/>
        <v>42148.625</v>
      </c>
      <c r="U3526">
        <f t="shared" si="499"/>
        <v>2015</v>
      </c>
    </row>
    <row r="3527" spans="1:22" ht="48" hidden="1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 t="s">
        <v>8308</v>
      </c>
      <c r="P3527" t="s">
        <v>8342</v>
      </c>
      <c r="Q3527">
        <f t="shared" si="500"/>
        <v>0</v>
      </c>
      <c r="R3527">
        <f t="shared" si="501"/>
        <v>10</v>
      </c>
      <c r="S3527" s="15">
        <f t="shared" si="502"/>
        <v>42262.849050925928</v>
      </c>
      <c r="T3527" s="15">
        <f t="shared" si="503"/>
        <v>42292.849050925928</v>
      </c>
      <c r="U3527">
        <f t="shared" si="499"/>
        <v>2015</v>
      </c>
    </row>
    <row r="3528" spans="1:22" ht="32" hidden="1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 t="s">
        <v>8319</v>
      </c>
      <c r="P3528" t="s">
        <v>8345</v>
      </c>
      <c r="Q3528">
        <f t="shared" si="500"/>
        <v>0</v>
      </c>
      <c r="R3528">
        <f t="shared" si="501"/>
        <v>5</v>
      </c>
      <c r="S3528" s="15">
        <f t="shared" si="502"/>
        <v>42383.899456018517</v>
      </c>
      <c r="T3528" s="15">
        <f t="shared" si="503"/>
        <v>42413.899456018517</v>
      </c>
      <c r="U3528">
        <f t="shared" si="499"/>
        <v>2016</v>
      </c>
    </row>
    <row r="3529" spans="1:22" ht="16" hidden="1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 t="s">
        <v>8323</v>
      </c>
      <c r="P3529" t="s">
        <v>8335</v>
      </c>
      <c r="Q3529">
        <f t="shared" si="500"/>
        <v>0</v>
      </c>
      <c r="R3529">
        <f t="shared" si="501"/>
        <v>10</v>
      </c>
      <c r="S3529" s="15">
        <f t="shared" si="502"/>
        <v>41865.659780092588</v>
      </c>
      <c r="T3529" s="15">
        <f t="shared" si="503"/>
        <v>41890.659780092588</v>
      </c>
      <c r="U3529">
        <f>YEAR(S3529)</f>
        <v>2014</v>
      </c>
    </row>
    <row r="3530" spans="1:22" ht="48" hidden="1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 t="s">
        <v>8321</v>
      </c>
      <c r="P3530" t="s">
        <v>8325</v>
      </c>
      <c r="Q3530">
        <f t="shared" si="500"/>
        <v>0</v>
      </c>
      <c r="R3530">
        <f t="shared" si="501"/>
        <v>10</v>
      </c>
      <c r="S3530" s="15">
        <f t="shared" si="502"/>
        <v>42375.230115740742</v>
      </c>
      <c r="T3530" s="15">
        <f t="shared" si="503"/>
        <v>42417.999305555553</v>
      </c>
      <c r="U3530">
        <f t="shared" ref="U3530:U3547" si="504">YEAR(S3530)</f>
        <v>2016</v>
      </c>
    </row>
    <row r="3531" spans="1:22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 t="s">
        <v>8323</v>
      </c>
      <c r="P3531" t="s">
        <v>8326</v>
      </c>
      <c r="Q3531">
        <f t="shared" si="500"/>
        <v>0</v>
      </c>
      <c r="R3531">
        <f t="shared" si="501"/>
        <v>10</v>
      </c>
      <c r="S3531" s="15">
        <f t="shared" si="502"/>
        <v>41863.527326388888</v>
      </c>
      <c r="T3531" s="15">
        <f t="shared" si="503"/>
        <v>41893.527326388888</v>
      </c>
      <c r="U3531">
        <f t="shared" si="504"/>
        <v>2014</v>
      </c>
      <c r="V3531">
        <f t="shared" ref="V3531:V3532" si="505">_xlfn.DAYS(T3531,S3531)</f>
        <v>30</v>
      </c>
    </row>
    <row r="3532" spans="1:22" ht="4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 t="s">
        <v>8323</v>
      </c>
      <c r="P3532" t="s">
        <v>8326</v>
      </c>
      <c r="Q3532">
        <f t="shared" si="500"/>
        <v>0</v>
      </c>
      <c r="R3532">
        <f t="shared" si="501"/>
        <v>10</v>
      </c>
      <c r="S3532" s="15">
        <f t="shared" si="502"/>
        <v>42058.603877314818</v>
      </c>
      <c r="T3532" s="15">
        <f t="shared" si="503"/>
        <v>42087.165972222225</v>
      </c>
      <c r="U3532">
        <f t="shared" si="504"/>
        <v>2015</v>
      </c>
      <c r="V3532">
        <f t="shared" si="505"/>
        <v>29</v>
      </c>
    </row>
    <row r="3533" spans="1:22" ht="48" hidden="1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 t="s">
        <v>8321</v>
      </c>
      <c r="P3533" t="s">
        <v>8337</v>
      </c>
      <c r="Q3533">
        <f t="shared" si="500"/>
        <v>0</v>
      </c>
      <c r="R3533">
        <f t="shared" si="501"/>
        <v>10</v>
      </c>
      <c r="S3533" s="15">
        <f t="shared" si="502"/>
        <v>41938.893263888887</v>
      </c>
      <c r="T3533" s="15">
        <f t="shared" si="503"/>
        <v>41959.934930555552</v>
      </c>
      <c r="U3533">
        <f t="shared" si="504"/>
        <v>2014</v>
      </c>
    </row>
    <row r="3534" spans="1:22" ht="48" hidden="1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 t="s">
        <v>8311</v>
      </c>
      <c r="P3534" t="s">
        <v>8356</v>
      </c>
      <c r="Q3534">
        <f t="shared" si="500"/>
        <v>0</v>
      </c>
      <c r="R3534">
        <f t="shared" si="501"/>
        <v>10</v>
      </c>
      <c r="S3534" s="15">
        <f t="shared" si="502"/>
        <v>42172.669027777782</v>
      </c>
      <c r="T3534" s="15">
        <f t="shared" si="503"/>
        <v>42202.669027777782</v>
      </c>
      <c r="U3534">
        <f t="shared" si="504"/>
        <v>2015</v>
      </c>
    </row>
    <row r="3535" spans="1:22" ht="4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 t="s">
        <v>8323</v>
      </c>
      <c r="P3535" t="s">
        <v>8326</v>
      </c>
      <c r="Q3535">
        <f t="shared" si="500"/>
        <v>0</v>
      </c>
      <c r="R3535">
        <f t="shared" si="501"/>
        <v>10</v>
      </c>
      <c r="S3535" s="15">
        <f t="shared" si="502"/>
        <v>42622.436412037037</v>
      </c>
      <c r="T3535" s="15">
        <f t="shared" si="503"/>
        <v>42652.436412037037</v>
      </c>
      <c r="U3535">
        <f t="shared" si="504"/>
        <v>2016</v>
      </c>
      <c r="V3535">
        <f>_xlfn.DAYS(T3535,S3535)</f>
        <v>30</v>
      </c>
    </row>
    <row r="3536" spans="1:22" ht="48" hidden="1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 t="s">
        <v>8316</v>
      </c>
      <c r="P3536" t="s">
        <v>8344</v>
      </c>
      <c r="Q3536">
        <f t="shared" si="500"/>
        <v>0</v>
      </c>
      <c r="R3536">
        <f t="shared" si="501"/>
        <v>5</v>
      </c>
      <c r="S3536" s="15">
        <f t="shared" si="502"/>
        <v>41772.797280092593</v>
      </c>
      <c r="T3536" s="15">
        <f t="shared" si="503"/>
        <v>41802.797280092593</v>
      </c>
      <c r="U3536">
        <f t="shared" si="504"/>
        <v>2014</v>
      </c>
    </row>
    <row r="3537" spans="1:22" ht="48" hidden="1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 t="s">
        <v>8313</v>
      </c>
      <c r="P3537" t="s">
        <v>8355</v>
      </c>
      <c r="Q3537">
        <f t="shared" si="500"/>
        <v>0</v>
      </c>
      <c r="R3537">
        <f t="shared" si="501"/>
        <v>10</v>
      </c>
      <c r="S3537" s="15">
        <f t="shared" si="502"/>
        <v>41935.509652777779</v>
      </c>
      <c r="T3537" s="15">
        <f t="shared" si="503"/>
        <v>41965.551319444443</v>
      </c>
      <c r="U3537">
        <f t="shared" si="504"/>
        <v>2014</v>
      </c>
    </row>
    <row r="3538" spans="1:22" ht="32" hidden="1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 t="s">
        <v>8316</v>
      </c>
      <c r="P3538" t="s">
        <v>8344</v>
      </c>
      <c r="Q3538">
        <f t="shared" si="500"/>
        <v>1</v>
      </c>
      <c r="R3538">
        <f t="shared" si="501"/>
        <v>5</v>
      </c>
      <c r="S3538" s="15">
        <f t="shared" si="502"/>
        <v>42535.327476851846</v>
      </c>
      <c r="T3538" s="15">
        <f t="shared" si="503"/>
        <v>42565.327476851846</v>
      </c>
      <c r="U3538">
        <f t="shared" si="504"/>
        <v>2016</v>
      </c>
    </row>
    <row r="3539" spans="1:22" ht="32" hidden="1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 t="s">
        <v>8311</v>
      </c>
      <c r="P3539" t="s">
        <v>8356</v>
      </c>
      <c r="Q3539">
        <f t="shared" si="500"/>
        <v>1</v>
      </c>
      <c r="R3539">
        <f t="shared" si="501"/>
        <v>5</v>
      </c>
      <c r="S3539" s="15">
        <f t="shared" si="502"/>
        <v>42573.65662037037</v>
      </c>
      <c r="T3539" s="15">
        <f t="shared" si="503"/>
        <v>42588.65662037037</v>
      </c>
      <c r="U3539">
        <f t="shared" si="504"/>
        <v>2016</v>
      </c>
    </row>
    <row r="3540" spans="1:22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 t="s">
        <v>8323</v>
      </c>
      <c r="P3540" t="s">
        <v>8324</v>
      </c>
      <c r="Q3540">
        <f t="shared" si="500"/>
        <v>1</v>
      </c>
      <c r="R3540">
        <f t="shared" si="501"/>
        <v>10</v>
      </c>
      <c r="S3540" s="15">
        <f t="shared" si="502"/>
        <v>41848.679803240739</v>
      </c>
      <c r="T3540" s="15">
        <f t="shared" si="503"/>
        <v>41908.679803240739</v>
      </c>
      <c r="U3540">
        <f t="shared" si="504"/>
        <v>2014</v>
      </c>
    </row>
    <row r="3541" spans="1:22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 t="s">
        <v>8323</v>
      </c>
      <c r="P3541" t="s">
        <v>8326</v>
      </c>
      <c r="Q3541">
        <f t="shared" si="500"/>
        <v>1</v>
      </c>
      <c r="R3541">
        <f t="shared" si="501"/>
        <v>10</v>
      </c>
      <c r="S3541" s="15">
        <f t="shared" si="502"/>
        <v>42048.711724537032</v>
      </c>
      <c r="T3541" s="15">
        <f t="shared" si="503"/>
        <v>42086.75</v>
      </c>
      <c r="U3541">
        <f t="shared" si="504"/>
        <v>2015</v>
      </c>
      <c r="V3541">
        <f t="shared" ref="V3541:V3542" si="506">_xlfn.DAYS(T3541,S3541)</f>
        <v>38</v>
      </c>
    </row>
    <row r="3542" spans="1:22" ht="4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 t="s">
        <v>8323</v>
      </c>
      <c r="P3542" t="s">
        <v>8326</v>
      </c>
      <c r="Q3542">
        <f t="shared" si="500"/>
        <v>1</v>
      </c>
      <c r="R3542">
        <f t="shared" si="501"/>
        <v>10</v>
      </c>
      <c r="S3542" s="15">
        <f t="shared" si="502"/>
        <v>42803.842812499999</v>
      </c>
      <c r="T3542" s="15">
        <f t="shared" si="503"/>
        <v>42843.801145833335</v>
      </c>
      <c r="U3542">
        <f t="shared" si="504"/>
        <v>2017</v>
      </c>
      <c r="V3542">
        <f t="shared" si="506"/>
        <v>40</v>
      </c>
    </row>
    <row r="3543" spans="1:22" ht="32" hidden="1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 t="s">
        <v>8308</v>
      </c>
      <c r="P3543" t="s">
        <v>8342</v>
      </c>
      <c r="Q3543">
        <f t="shared" si="500"/>
        <v>1</v>
      </c>
      <c r="R3543">
        <f t="shared" si="501"/>
        <v>5</v>
      </c>
      <c r="S3543" s="15">
        <f t="shared" si="502"/>
        <v>42049.716620370367</v>
      </c>
      <c r="T3543" s="15">
        <f t="shared" si="503"/>
        <v>42079.674953703703</v>
      </c>
      <c r="U3543">
        <f t="shared" si="504"/>
        <v>2015</v>
      </c>
    </row>
    <row r="3544" spans="1:22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 t="s">
        <v>8323</v>
      </c>
      <c r="P3544" t="s">
        <v>8326</v>
      </c>
      <c r="Q3544">
        <f t="shared" si="500"/>
        <v>1</v>
      </c>
      <c r="R3544">
        <f t="shared" si="501"/>
        <v>10</v>
      </c>
      <c r="S3544" s="15">
        <f t="shared" si="502"/>
        <v>42291.739548611105</v>
      </c>
      <c r="T3544" s="15">
        <f t="shared" si="503"/>
        <v>42351.781215277777</v>
      </c>
      <c r="U3544">
        <f t="shared" si="504"/>
        <v>2015</v>
      </c>
      <c r="V3544">
        <f t="shared" ref="V3544:V3545" si="507">_xlfn.DAYS(T3544,S3544)</f>
        <v>60</v>
      </c>
    </row>
    <row r="3545" spans="1:22" ht="4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 t="s">
        <v>8323</v>
      </c>
      <c r="P3545" t="s">
        <v>8326</v>
      </c>
      <c r="Q3545">
        <f t="shared" si="500"/>
        <v>1</v>
      </c>
      <c r="R3545">
        <f t="shared" si="501"/>
        <v>10</v>
      </c>
      <c r="S3545" s="15">
        <f t="shared" si="502"/>
        <v>42217.670104166667</v>
      </c>
      <c r="T3545" s="15">
        <f t="shared" si="503"/>
        <v>42247.670104166667</v>
      </c>
      <c r="U3545">
        <f t="shared" si="504"/>
        <v>2015</v>
      </c>
      <c r="V3545">
        <f t="shared" si="507"/>
        <v>30</v>
      </c>
    </row>
    <row r="3546" spans="1:22" ht="32" hidden="1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 t="s">
        <v>8316</v>
      </c>
      <c r="P3546" t="s">
        <v>8334</v>
      </c>
      <c r="Q3546">
        <f t="shared" si="500"/>
        <v>1</v>
      </c>
      <c r="R3546">
        <f t="shared" si="501"/>
        <v>10</v>
      </c>
      <c r="S3546" s="15">
        <f t="shared" si="502"/>
        <v>40802.964594907404</v>
      </c>
      <c r="T3546" s="15">
        <f t="shared" si="503"/>
        <v>40832.964594907404</v>
      </c>
      <c r="U3546">
        <f t="shared" si="504"/>
        <v>2011</v>
      </c>
    </row>
    <row r="3547" spans="1:22" ht="48" hidden="1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 t="s">
        <v>8346</v>
      </c>
      <c r="P3547" t="s">
        <v>8347</v>
      </c>
      <c r="Q3547">
        <f t="shared" si="500"/>
        <v>2</v>
      </c>
      <c r="R3547">
        <f t="shared" si="501"/>
        <v>10</v>
      </c>
      <c r="S3547" s="15">
        <f t="shared" si="502"/>
        <v>41851.696157407408</v>
      </c>
      <c r="T3547" s="15">
        <f t="shared" si="503"/>
        <v>41894.416666666664</v>
      </c>
      <c r="U3547">
        <f t="shared" si="504"/>
        <v>2014</v>
      </c>
    </row>
    <row r="3548" spans="1:22" ht="48" hidden="1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 t="s">
        <v>8323</v>
      </c>
      <c r="P3548" t="s">
        <v>8335</v>
      </c>
      <c r="Q3548">
        <f t="shared" si="500"/>
        <v>2</v>
      </c>
      <c r="R3548">
        <f t="shared" si="501"/>
        <v>5</v>
      </c>
      <c r="S3548" s="15">
        <f t="shared" si="502"/>
        <v>42201.436226851853</v>
      </c>
      <c r="T3548" s="15">
        <f t="shared" si="503"/>
        <v>42244.9375</v>
      </c>
      <c r="U3548">
        <f>YEAR(S3548)</f>
        <v>2015</v>
      </c>
    </row>
    <row r="3549" spans="1:22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 t="s">
        <v>8323</v>
      </c>
      <c r="P3549" t="s">
        <v>8326</v>
      </c>
      <c r="Q3549">
        <f t="shared" si="500"/>
        <v>2</v>
      </c>
      <c r="R3549">
        <f t="shared" si="501"/>
        <v>10</v>
      </c>
      <c r="S3549" s="15">
        <f t="shared" si="502"/>
        <v>42128.431064814817</v>
      </c>
      <c r="T3549" s="15">
        <f t="shared" si="503"/>
        <v>42146.875</v>
      </c>
      <c r="U3549">
        <f t="shared" ref="U3549:U3612" si="508">YEAR(S3549)</f>
        <v>2015</v>
      </c>
      <c r="V3549">
        <f t="shared" ref="V3549:V3551" si="509">_xlfn.DAYS(T3549,S3549)</f>
        <v>18</v>
      </c>
    </row>
    <row r="3550" spans="1:22" ht="48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 t="s">
        <v>8323</v>
      </c>
      <c r="P3550" t="s">
        <v>8326</v>
      </c>
      <c r="Q3550">
        <f t="shared" si="500"/>
        <v>5</v>
      </c>
      <c r="R3550">
        <f t="shared" si="501"/>
        <v>10</v>
      </c>
      <c r="S3550" s="15">
        <f t="shared" si="502"/>
        <v>42261.632916666669</v>
      </c>
      <c r="T3550" s="15">
        <f t="shared" si="503"/>
        <v>42266.165972222225</v>
      </c>
      <c r="U3550">
        <f t="shared" si="508"/>
        <v>2015</v>
      </c>
      <c r="V3550">
        <f t="shared" si="509"/>
        <v>5</v>
      </c>
    </row>
    <row r="3551" spans="1:22" ht="48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 t="s">
        <v>8323</v>
      </c>
      <c r="P3551" t="s">
        <v>8326</v>
      </c>
      <c r="Q3551">
        <f t="shared" si="500"/>
        <v>10</v>
      </c>
      <c r="R3551">
        <f t="shared" si="501"/>
        <v>10</v>
      </c>
      <c r="S3551" s="15">
        <f t="shared" si="502"/>
        <v>41831.697939814818</v>
      </c>
      <c r="T3551" s="15">
        <f t="shared" si="503"/>
        <v>41861.697939814818</v>
      </c>
      <c r="U3551">
        <f t="shared" si="508"/>
        <v>2014</v>
      </c>
      <c r="V3551">
        <f t="shared" si="509"/>
        <v>30</v>
      </c>
    </row>
    <row r="3552" spans="1:22" ht="16" hidden="1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 t="s">
        <v>8327</v>
      </c>
      <c r="P3552" t="s">
        <v>8336</v>
      </c>
      <c r="Q3552">
        <f t="shared" si="500"/>
        <v>100</v>
      </c>
      <c r="R3552">
        <f t="shared" si="501"/>
        <v>10</v>
      </c>
      <c r="S3552" s="15">
        <f t="shared" si="502"/>
        <v>42165.79833333334</v>
      </c>
      <c r="T3552" s="15">
        <f t="shared" si="503"/>
        <v>42195.79833333334</v>
      </c>
      <c r="U3552">
        <f t="shared" si="508"/>
        <v>2015</v>
      </c>
    </row>
    <row r="3553" spans="1:22" ht="48" hidden="1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 t="s">
        <v>8327</v>
      </c>
      <c r="P3553" t="s">
        <v>8329</v>
      </c>
      <c r="Q3553">
        <f t="shared" si="500"/>
        <v>200</v>
      </c>
      <c r="R3553">
        <f t="shared" si="501"/>
        <v>10</v>
      </c>
      <c r="S3553" s="15">
        <f t="shared" si="502"/>
        <v>42109.826145833329</v>
      </c>
      <c r="T3553" s="15">
        <f t="shared" si="503"/>
        <v>42139.826145833329</v>
      </c>
      <c r="U3553">
        <f t="shared" si="508"/>
        <v>2015</v>
      </c>
    </row>
    <row r="3554" spans="1:22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 t="s">
        <v>8308</v>
      </c>
      <c r="P3554" t="s">
        <v>8342</v>
      </c>
      <c r="Q3554">
        <f t="shared" si="500"/>
        <v>0</v>
      </c>
      <c r="R3554">
        <f t="shared" si="501"/>
        <v>9</v>
      </c>
      <c r="S3554" s="15">
        <f t="shared" si="502"/>
        <v>42276.903333333335</v>
      </c>
      <c r="T3554" s="15">
        <f t="shared" si="503"/>
        <v>42306.903333333335</v>
      </c>
      <c r="U3554">
        <f t="shared" si="508"/>
        <v>2015</v>
      </c>
    </row>
    <row r="3555" spans="1:22" ht="48" hidden="1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 t="s">
        <v>8308</v>
      </c>
      <c r="P3555" t="s">
        <v>8310</v>
      </c>
      <c r="Q3555">
        <f t="shared" si="500"/>
        <v>0</v>
      </c>
      <c r="R3555">
        <f t="shared" si="501"/>
        <v>2</v>
      </c>
      <c r="S3555" s="15">
        <f t="shared" si="502"/>
        <v>41838.832152777781</v>
      </c>
      <c r="T3555" s="15">
        <f t="shared" si="503"/>
        <v>41868.832152777781</v>
      </c>
      <c r="U3555">
        <f t="shared" si="508"/>
        <v>2014</v>
      </c>
    </row>
    <row r="3556" spans="1:22" ht="48" hidden="1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 t="s">
        <v>8319</v>
      </c>
      <c r="P3556" t="s">
        <v>8345</v>
      </c>
      <c r="Q3556">
        <f t="shared" si="500"/>
        <v>0</v>
      </c>
      <c r="R3556">
        <f t="shared" si="501"/>
        <v>8</v>
      </c>
      <c r="S3556" s="15">
        <f t="shared" si="502"/>
        <v>41974.704745370371</v>
      </c>
      <c r="T3556" s="15">
        <f t="shared" si="503"/>
        <v>42004.704745370371</v>
      </c>
      <c r="U3556">
        <f t="shared" si="508"/>
        <v>2014</v>
      </c>
    </row>
    <row r="3557" spans="1:22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 t="s">
        <v>8321</v>
      </c>
      <c r="P3557" t="s">
        <v>8337</v>
      </c>
      <c r="Q3557">
        <f t="shared" si="500"/>
        <v>0</v>
      </c>
      <c r="R3557">
        <f t="shared" si="501"/>
        <v>4</v>
      </c>
      <c r="S3557" s="15">
        <f t="shared" si="502"/>
        <v>42396.911712962959</v>
      </c>
      <c r="T3557" s="15">
        <f t="shared" si="503"/>
        <v>42426.911712962959</v>
      </c>
      <c r="U3557">
        <f t="shared" si="508"/>
        <v>2016</v>
      </c>
    </row>
    <row r="3558" spans="1:22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 t="s">
        <v>8308</v>
      </c>
      <c r="P3558" t="s">
        <v>8342</v>
      </c>
      <c r="Q3558">
        <f t="shared" si="500"/>
        <v>1</v>
      </c>
      <c r="R3558">
        <f t="shared" si="501"/>
        <v>1</v>
      </c>
      <c r="S3558" s="15">
        <f t="shared" si="502"/>
        <v>41927.067627314813</v>
      </c>
      <c r="T3558" s="15">
        <f t="shared" si="503"/>
        <v>41957.109293981484</v>
      </c>
      <c r="U3558">
        <f t="shared" si="508"/>
        <v>2014</v>
      </c>
    </row>
    <row r="3559" spans="1:22" ht="48" hidden="1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 t="s">
        <v>8308</v>
      </c>
      <c r="P3559" t="s">
        <v>8318</v>
      </c>
      <c r="Q3559">
        <f t="shared" si="500"/>
        <v>2</v>
      </c>
      <c r="R3559">
        <f t="shared" si="501"/>
        <v>2</v>
      </c>
      <c r="S3559" s="15">
        <f t="shared" si="502"/>
        <v>41864.04886574074</v>
      </c>
      <c r="T3559" s="15">
        <f t="shared" si="503"/>
        <v>41884.04886574074</v>
      </c>
      <c r="U3559">
        <f t="shared" si="508"/>
        <v>2014</v>
      </c>
    </row>
    <row r="3560" spans="1:22" ht="48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 t="s">
        <v>8323</v>
      </c>
      <c r="P3560" t="s">
        <v>8326</v>
      </c>
      <c r="Q3560">
        <f t="shared" si="500"/>
        <v>0</v>
      </c>
      <c r="R3560">
        <f t="shared" si="501"/>
        <v>7</v>
      </c>
      <c r="S3560" s="15">
        <f t="shared" si="502"/>
        <v>42513.976319444439</v>
      </c>
      <c r="T3560" s="15">
        <f t="shared" si="503"/>
        <v>42559.976319444439</v>
      </c>
      <c r="U3560">
        <f t="shared" si="508"/>
        <v>2016</v>
      </c>
      <c r="V3560">
        <f t="shared" ref="V3560:V3561" si="510">_xlfn.DAYS(T3560,S3560)</f>
        <v>46</v>
      </c>
    </row>
    <row r="3561" spans="1:22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 t="s">
        <v>8323</v>
      </c>
      <c r="P3561" t="s">
        <v>8326</v>
      </c>
      <c r="Q3561">
        <f t="shared" si="500"/>
        <v>0</v>
      </c>
      <c r="R3561">
        <f t="shared" si="501"/>
        <v>2.33</v>
      </c>
      <c r="S3561" s="15">
        <f t="shared" si="502"/>
        <v>42465.128391203703</v>
      </c>
      <c r="T3561" s="15">
        <f t="shared" si="503"/>
        <v>42495.128391203703</v>
      </c>
      <c r="U3561">
        <f t="shared" si="508"/>
        <v>2016</v>
      </c>
      <c r="V3561">
        <f t="shared" si="510"/>
        <v>30</v>
      </c>
    </row>
    <row r="3562" spans="1:22" ht="48" hidden="1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 t="s">
        <v>8311</v>
      </c>
      <c r="P3562" t="s">
        <v>8348</v>
      </c>
      <c r="Q3562">
        <f t="shared" si="500"/>
        <v>0</v>
      </c>
      <c r="R3562">
        <f t="shared" si="501"/>
        <v>2.33</v>
      </c>
      <c r="S3562" s="15">
        <f t="shared" si="502"/>
        <v>42013.059027777781</v>
      </c>
      <c r="T3562" s="15">
        <f t="shared" si="503"/>
        <v>42041.059027777781</v>
      </c>
      <c r="U3562">
        <f t="shared" si="508"/>
        <v>2015</v>
      </c>
    </row>
    <row r="3563" spans="1:22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 t="s">
        <v>8321</v>
      </c>
      <c r="P3563" t="s">
        <v>8339</v>
      </c>
      <c r="Q3563">
        <f t="shared" si="500"/>
        <v>0</v>
      </c>
      <c r="R3563">
        <f t="shared" si="501"/>
        <v>3</v>
      </c>
      <c r="S3563" s="15">
        <f t="shared" si="502"/>
        <v>42275.861157407402</v>
      </c>
      <c r="T3563" s="15">
        <f t="shared" si="503"/>
        <v>42335.902824074074</v>
      </c>
      <c r="U3563">
        <f t="shared" si="508"/>
        <v>2015</v>
      </c>
    </row>
    <row r="3564" spans="1:22" ht="32" hidden="1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 t="s">
        <v>8308</v>
      </c>
      <c r="P3564" t="s">
        <v>8342</v>
      </c>
      <c r="Q3564">
        <f t="shared" si="500"/>
        <v>0</v>
      </c>
      <c r="R3564">
        <f t="shared" si="501"/>
        <v>3</v>
      </c>
      <c r="S3564" s="15">
        <f t="shared" si="502"/>
        <v>42646.896898148145</v>
      </c>
      <c r="T3564" s="15">
        <f t="shared" si="503"/>
        <v>42676.896898148145</v>
      </c>
      <c r="U3564">
        <f t="shared" si="508"/>
        <v>2016</v>
      </c>
    </row>
    <row r="3565" spans="1:22" ht="48" hidden="1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 t="s">
        <v>8313</v>
      </c>
      <c r="P3565" t="s">
        <v>8355</v>
      </c>
      <c r="Q3565">
        <f t="shared" si="500"/>
        <v>0</v>
      </c>
      <c r="R3565">
        <f t="shared" si="501"/>
        <v>3</v>
      </c>
      <c r="S3565" s="15">
        <f t="shared" si="502"/>
        <v>41974.712245370371</v>
      </c>
      <c r="T3565" s="15">
        <f t="shared" si="503"/>
        <v>42004.712245370371</v>
      </c>
      <c r="U3565">
        <f t="shared" si="508"/>
        <v>2014</v>
      </c>
    </row>
    <row r="3566" spans="1:22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 t="s">
        <v>8346</v>
      </c>
      <c r="P3566" t="s">
        <v>8347</v>
      </c>
      <c r="Q3566">
        <f t="shared" si="500"/>
        <v>0</v>
      </c>
      <c r="R3566">
        <f t="shared" si="501"/>
        <v>3</v>
      </c>
      <c r="S3566" s="15">
        <f t="shared" si="502"/>
        <v>42011.925937499997</v>
      </c>
      <c r="T3566" s="15">
        <f t="shared" si="503"/>
        <v>42068.852083333331</v>
      </c>
      <c r="U3566">
        <f t="shared" si="508"/>
        <v>2015</v>
      </c>
    </row>
    <row r="3567" spans="1:22" ht="48" hidden="1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 t="s">
        <v>8316</v>
      </c>
      <c r="P3567" t="s">
        <v>8344</v>
      </c>
      <c r="Q3567">
        <f t="shared" si="500"/>
        <v>0</v>
      </c>
      <c r="R3567">
        <f t="shared" si="501"/>
        <v>3</v>
      </c>
      <c r="S3567" s="15">
        <f t="shared" si="502"/>
        <v>42413.649641203709</v>
      </c>
      <c r="T3567" s="15">
        <f t="shared" si="503"/>
        <v>42443.607974537037</v>
      </c>
      <c r="U3567">
        <f t="shared" si="508"/>
        <v>2016</v>
      </c>
    </row>
    <row r="3568" spans="1:22" ht="64" hidden="1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 t="s">
        <v>8311</v>
      </c>
      <c r="P3568" t="s">
        <v>8348</v>
      </c>
      <c r="Q3568">
        <f t="shared" si="500"/>
        <v>0</v>
      </c>
      <c r="R3568">
        <f t="shared" si="501"/>
        <v>6</v>
      </c>
      <c r="S3568" s="15">
        <f t="shared" si="502"/>
        <v>42395.456412037034</v>
      </c>
      <c r="T3568" s="15">
        <f t="shared" si="503"/>
        <v>42425.456412037034</v>
      </c>
      <c r="U3568">
        <f t="shared" si="508"/>
        <v>2016</v>
      </c>
    </row>
    <row r="3569" spans="1:22" ht="48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 t="s">
        <v>8323</v>
      </c>
      <c r="P3569" t="s">
        <v>8326</v>
      </c>
      <c r="Q3569">
        <f t="shared" si="500"/>
        <v>1</v>
      </c>
      <c r="R3569">
        <f t="shared" si="501"/>
        <v>3</v>
      </c>
      <c r="S3569" s="15">
        <f t="shared" si="502"/>
        <v>41982.904386574075</v>
      </c>
      <c r="T3569" s="15">
        <f t="shared" si="503"/>
        <v>42042.904386574075</v>
      </c>
      <c r="U3569">
        <f t="shared" si="508"/>
        <v>2014</v>
      </c>
      <c r="V3569">
        <f>_xlfn.DAYS(T3569,S3569)</f>
        <v>60</v>
      </c>
    </row>
    <row r="3570" spans="1:22" ht="48" hidden="1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 t="s">
        <v>8308</v>
      </c>
      <c r="P3570" t="s">
        <v>8342</v>
      </c>
      <c r="Q3570">
        <f t="shared" si="500"/>
        <v>1</v>
      </c>
      <c r="R3570">
        <f t="shared" si="501"/>
        <v>3</v>
      </c>
      <c r="S3570" s="15">
        <f t="shared" si="502"/>
        <v>42525.656944444447</v>
      </c>
      <c r="T3570" s="15">
        <f t="shared" si="503"/>
        <v>42555.656944444447</v>
      </c>
      <c r="U3570">
        <f t="shared" si="508"/>
        <v>2016</v>
      </c>
    </row>
    <row r="3571" spans="1:22" ht="48" hidden="1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 t="s">
        <v>8319</v>
      </c>
      <c r="P3571" t="s">
        <v>8345</v>
      </c>
      <c r="Q3571">
        <f t="shared" si="500"/>
        <v>0</v>
      </c>
      <c r="R3571">
        <f t="shared" si="501"/>
        <v>5</v>
      </c>
      <c r="S3571" s="15">
        <f t="shared" si="502"/>
        <v>41837.905694444446</v>
      </c>
      <c r="T3571" s="15">
        <f t="shared" si="503"/>
        <v>41867.905694444446</v>
      </c>
      <c r="U3571">
        <f t="shared" si="508"/>
        <v>2014</v>
      </c>
    </row>
    <row r="3572" spans="1:22" ht="48" hidden="1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 t="s">
        <v>8321</v>
      </c>
      <c r="P3572" t="s">
        <v>8325</v>
      </c>
      <c r="Q3572">
        <f t="shared" si="500"/>
        <v>0</v>
      </c>
      <c r="R3572">
        <f t="shared" si="501"/>
        <v>5</v>
      </c>
      <c r="S3572" s="15">
        <f t="shared" si="502"/>
        <v>41792.687442129631</v>
      </c>
      <c r="T3572" s="15">
        <f t="shared" si="503"/>
        <v>41822.687442129631</v>
      </c>
      <c r="U3572">
        <f t="shared" si="508"/>
        <v>2014</v>
      </c>
    </row>
    <row r="3573" spans="1:22" ht="48" hidden="1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 t="s">
        <v>8319</v>
      </c>
      <c r="P3573" t="s">
        <v>8345</v>
      </c>
      <c r="Q3573">
        <f t="shared" si="500"/>
        <v>0</v>
      </c>
      <c r="R3573">
        <f t="shared" si="501"/>
        <v>5</v>
      </c>
      <c r="S3573" s="15">
        <f t="shared" si="502"/>
        <v>42422.536192129628</v>
      </c>
      <c r="T3573" s="15">
        <f t="shared" si="503"/>
        <v>42452.494525462964</v>
      </c>
      <c r="U3573">
        <f t="shared" si="508"/>
        <v>2016</v>
      </c>
    </row>
    <row r="3574" spans="1:22" ht="48" hidden="1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 t="s">
        <v>8321</v>
      </c>
      <c r="P3574" t="s">
        <v>8339</v>
      </c>
      <c r="Q3574">
        <f t="shared" si="500"/>
        <v>0</v>
      </c>
      <c r="R3574">
        <f t="shared" si="501"/>
        <v>5</v>
      </c>
      <c r="S3574" s="15">
        <f t="shared" si="502"/>
        <v>41331.555127314816</v>
      </c>
      <c r="T3574" s="15">
        <f t="shared" si="503"/>
        <v>41356.513460648144</v>
      </c>
      <c r="U3574">
        <f t="shared" si="508"/>
        <v>2013</v>
      </c>
    </row>
    <row r="3575" spans="1:22" ht="16" hidden="1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 t="s">
        <v>8319</v>
      </c>
      <c r="P3575" t="s">
        <v>8345</v>
      </c>
      <c r="Q3575">
        <f t="shared" si="500"/>
        <v>0</v>
      </c>
      <c r="R3575">
        <f t="shared" si="501"/>
        <v>1</v>
      </c>
      <c r="S3575" s="15">
        <f t="shared" si="502"/>
        <v>42027.856990740736</v>
      </c>
      <c r="T3575" s="15">
        <f t="shared" si="503"/>
        <v>42087.815324074079</v>
      </c>
      <c r="U3575">
        <f t="shared" si="508"/>
        <v>2015</v>
      </c>
    </row>
    <row r="3576" spans="1:22" ht="48" hidden="1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 t="s">
        <v>8319</v>
      </c>
      <c r="P3576" t="s">
        <v>8345</v>
      </c>
      <c r="Q3576">
        <f t="shared" si="500"/>
        <v>0</v>
      </c>
      <c r="R3576">
        <f t="shared" si="501"/>
        <v>5</v>
      </c>
      <c r="S3576" s="15">
        <f t="shared" si="502"/>
        <v>42019.737766203703</v>
      </c>
      <c r="T3576" s="15">
        <f t="shared" si="503"/>
        <v>42077.625</v>
      </c>
      <c r="U3576">
        <f t="shared" si="508"/>
        <v>2015</v>
      </c>
    </row>
    <row r="3577" spans="1:22" ht="48" hidden="1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 t="s">
        <v>8316</v>
      </c>
      <c r="P3577" t="s">
        <v>8334</v>
      </c>
      <c r="Q3577">
        <f t="shared" si="500"/>
        <v>0</v>
      </c>
      <c r="R3577">
        <f t="shared" si="501"/>
        <v>5</v>
      </c>
      <c r="S3577" s="15">
        <f t="shared" si="502"/>
        <v>42123.185798611114</v>
      </c>
      <c r="T3577" s="15">
        <f t="shared" si="503"/>
        <v>42153.185798611114</v>
      </c>
      <c r="U3577">
        <f t="shared" si="508"/>
        <v>2015</v>
      </c>
    </row>
    <row r="3578" spans="1:22" ht="48" hidden="1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 t="s">
        <v>8327</v>
      </c>
      <c r="P3578" t="s">
        <v>8330</v>
      </c>
      <c r="Q3578">
        <f t="shared" si="500"/>
        <v>0</v>
      </c>
      <c r="R3578">
        <f t="shared" si="501"/>
        <v>5</v>
      </c>
      <c r="S3578" s="15">
        <f t="shared" si="502"/>
        <v>42791.669837962967</v>
      </c>
      <c r="T3578" s="15">
        <f t="shared" si="503"/>
        <v>42821.191666666666</v>
      </c>
      <c r="U3578">
        <f t="shared" si="508"/>
        <v>2017</v>
      </c>
    </row>
    <row r="3579" spans="1:22" ht="48" hidden="1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 t="s">
        <v>8323</v>
      </c>
      <c r="P3579" t="s">
        <v>8324</v>
      </c>
      <c r="Q3579">
        <f t="shared" si="500"/>
        <v>0</v>
      </c>
      <c r="R3579">
        <f t="shared" si="501"/>
        <v>5</v>
      </c>
      <c r="S3579" s="15">
        <f t="shared" si="502"/>
        <v>42060.04550925926</v>
      </c>
      <c r="T3579" s="15">
        <f t="shared" si="503"/>
        <v>42090.003842592589</v>
      </c>
      <c r="U3579">
        <f t="shared" si="508"/>
        <v>2015</v>
      </c>
    </row>
    <row r="3580" spans="1:22" ht="48" hidden="1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 t="s">
        <v>8316</v>
      </c>
      <c r="P3580" t="s">
        <v>8344</v>
      </c>
      <c r="Q3580">
        <f t="shared" si="500"/>
        <v>0</v>
      </c>
      <c r="R3580">
        <f t="shared" si="501"/>
        <v>5</v>
      </c>
      <c r="S3580" s="15">
        <f t="shared" si="502"/>
        <v>41975.347523148142</v>
      </c>
      <c r="T3580" s="15">
        <f t="shared" si="503"/>
        <v>42005.347523148142</v>
      </c>
      <c r="U3580">
        <f t="shared" si="508"/>
        <v>2014</v>
      </c>
    </row>
    <row r="3581" spans="1:22" ht="48" hidden="1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 t="s">
        <v>8323</v>
      </c>
      <c r="P3581" t="s">
        <v>8335</v>
      </c>
      <c r="Q3581">
        <f t="shared" si="500"/>
        <v>0</v>
      </c>
      <c r="R3581">
        <f t="shared" si="501"/>
        <v>5</v>
      </c>
      <c r="S3581" s="15">
        <f t="shared" si="502"/>
        <v>41799.259039351848</v>
      </c>
      <c r="T3581" s="15">
        <f t="shared" si="503"/>
        <v>41819.259039351848</v>
      </c>
      <c r="U3581">
        <f t="shared" si="508"/>
        <v>2014</v>
      </c>
    </row>
    <row r="3582" spans="1:22" ht="48" hidden="1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 t="s">
        <v>8321</v>
      </c>
      <c r="P3582" t="s">
        <v>8339</v>
      </c>
      <c r="Q3582">
        <f t="shared" si="500"/>
        <v>0</v>
      </c>
      <c r="R3582">
        <f t="shared" si="501"/>
        <v>5</v>
      </c>
      <c r="S3582" s="15">
        <f t="shared" si="502"/>
        <v>42423.985567129625</v>
      </c>
      <c r="T3582" s="15">
        <f t="shared" si="503"/>
        <v>42453.943900462968</v>
      </c>
      <c r="U3582">
        <f t="shared" si="508"/>
        <v>2016</v>
      </c>
    </row>
    <row r="3583" spans="1:22" ht="48" hidden="1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 t="s">
        <v>8311</v>
      </c>
      <c r="P3583" t="s">
        <v>8352</v>
      </c>
      <c r="Q3583">
        <f t="shared" si="500"/>
        <v>0</v>
      </c>
      <c r="R3583">
        <f t="shared" si="501"/>
        <v>5</v>
      </c>
      <c r="S3583" s="15">
        <f t="shared" si="502"/>
        <v>41136.85805555556</v>
      </c>
      <c r="T3583" s="15">
        <f t="shared" si="503"/>
        <v>41159.32708333333</v>
      </c>
      <c r="U3583">
        <f t="shared" si="508"/>
        <v>2012</v>
      </c>
    </row>
    <row r="3584" spans="1:22" ht="48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 t="s">
        <v>8323</v>
      </c>
      <c r="P3584" t="s">
        <v>8326</v>
      </c>
      <c r="Q3584">
        <f t="shared" si="500"/>
        <v>0</v>
      </c>
      <c r="R3584">
        <f t="shared" si="501"/>
        <v>5</v>
      </c>
      <c r="S3584" s="15">
        <f t="shared" si="502"/>
        <v>41915.400219907409</v>
      </c>
      <c r="T3584" s="15">
        <f t="shared" si="503"/>
        <v>41919.1875</v>
      </c>
      <c r="U3584">
        <f t="shared" si="508"/>
        <v>2014</v>
      </c>
      <c r="V3584">
        <f>_xlfn.DAYS(T3584,S3584)</f>
        <v>4</v>
      </c>
    </row>
    <row r="3585" spans="1:22" ht="48" hidden="1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 t="s">
        <v>8311</v>
      </c>
      <c r="P3585" t="s">
        <v>8352</v>
      </c>
      <c r="Q3585">
        <f t="shared" si="500"/>
        <v>0</v>
      </c>
      <c r="R3585">
        <f t="shared" si="501"/>
        <v>5</v>
      </c>
      <c r="S3585" s="15">
        <f t="shared" si="502"/>
        <v>41471.446851851848</v>
      </c>
      <c r="T3585" s="15">
        <f t="shared" si="503"/>
        <v>41501.446851851848</v>
      </c>
      <c r="U3585">
        <f t="shared" si="508"/>
        <v>2013</v>
      </c>
    </row>
    <row r="3586" spans="1:22" ht="32" hidden="1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 t="s">
        <v>8319</v>
      </c>
      <c r="P3586" t="s">
        <v>8345</v>
      </c>
      <c r="Q3586">
        <f t="shared" si="500"/>
        <v>0</v>
      </c>
      <c r="R3586">
        <f t="shared" si="501"/>
        <v>5</v>
      </c>
      <c r="S3586" s="15">
        <f t="shared" si="502"/>
        <v>42333.330277777779</v>
      </c>
      <c r="T3586" s="15">
        <f t="shared" si="503"/>
        <v>42363.330277777779</v>
      </c>
      <c r="U3586">
        <f t="shared" si="508"/>
        <v>2015</v>
      </c>
    </row>
    <row r="3587" spans="1:22" ht="48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 t="s">
        <v>8323</v>
      </c>
      <c r="P3587" t="s">
        <v>8326</v>
      </c>
      <c r="Q3587">
        <f t="shared" ref="Q3587:Q3650" si="511">ROUND(E3587/D3587*100,0)</f>
        <v>0</v>
      </c>
      <c r="R3587">
        <f t="shared" ref="R3587:R3650" si="512">IFERROR(ROUND(E3587/L3587,2),0)</f>
        <v>5</v>
      </c>
      <c r="S3587" s="15">
        <f t="shared" ref="S3587:S3650" si="513">(((J3587/60)/60)/24)+DATE(1970,1,1)</f>
        <v>41985.427361111113</v>
      </c>
      <c r="T3587" s="15">
        <f t="shared" ref="T3587:T3650" si="514">(((I3587/60)/60)/24)+DATE(1970,1,1)</f>
        <v>42015.427361111113</v>
      </c>
      <c r="U3587">
        <f t="shared" si="508"/>
        <v>2014</v>
      </c>
      <c r="V3587">
        <f t="shared" ref="V3587:V3588" si="515">_xlfn.DAYS(T3587,S3587)</f>
        <v>30</v>
      </c>
    </row>
    <row r="3588" spans="1:22" ht="48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 t="s">
        <v>8323</v>
      </c>
      <c r="P3588" t="s">
        <v>8326</v>
      </c>
      <c r="Q3588">
        <f t="shared" si="511"/>
        <v>0</v>
      </c>
      <c r="R3588">
        <f t="shared" si="512"/>
        <v>5</v>
      </c>
      <c r="S3588" s="15">
        <f t="shared" si="513"/>
        <v>42510.938900462963</v>
      </c>
      <c r="T3588" s="15">
        <f t="shared" si="514"/>
        <v>42540.938900462963</v>
      </c>
      <c r="U3588">
        <f t="shared" si="508"/>
        <v>2016</v>
      </c>
      <c r="V3588">
        <f t="shared" si="515"/>
        <v>30</v>
      </c>
    </row>
    <row r="3589" spans="1:22" ht="48" hidden="1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 t="s">
        <v>8316</v>
      </c>
      <c r="P3589" t="s">
        <v>8334</v>
      </c>
      <c r="Q3589">
        <f t="shared" si="511"/>
        <v>0</v>
      </c>
      <c r="R3589">
        <f t="shared" si="512"/>
        <v>5</v>
      </c>
      <c r="S3589" s="15">
        <f t="shared" si="513"/>
        <v>41722.792407407411</v>
      </c>
      <c r="T3589" s="15">
        <f t="shared" si="514"/>
        <v>41735.792407407411</v>
      </c>
      <c r="U3589">
        <f t="shared" si="508"/>
        <v>2014</v>
      </c>
    </row>
    <row r="3590" spans="1:22" ht="48" hidden="1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 t="s">
        <v>8311</v>
      </c>
      <c r="P3590" t="s">
        <v>8352</v>
      </c>
      <c r="Q3590">
        <f t="shared" si="511"/>
        <v>0</v>
      </c>
      <c r="R3590">
        <f t="shared" si="512"/>
        <v>5</v>
      </c>
      <c r="S3590" s="15">
        <f t="shared" si="513"/>
        <v>42527.007326388892</v>
      </c>
      <c r="T3590" s="15">
        <f t="shared" si="514"/>
        <v>42587.007326388892</v>
      </c>
      <c r="U3590">
        <f t="shared" si="508"/>
        <v>2016</v>
      </c>
    </row>
    <row r="3591" spans="1:22" ht="48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 t="s">
        <v>8323</v>
      </c>
      <c r="P3591" t="s">
        <v>8326</v>
      </c>
      <c r="Q3591">
        <f t="shared" si="511"/>
        <v>0</v>
      </c>
      <c r="R3591">
        <f t="shared" si="512"/>
        <v>5</v>
      </c>
      <c r="S3591" s="15">
        <f t="shared" si="513"/>
        <v>42109.801712962959</v>
      </c>
      <c r="T3591" s="15">
        <f t="shared" si="514"/>
        <v>42139.801712962959</v>
      </c>
      <c r="U3591">
        <f t="shared" si="508"/>
        <v>2015</v>
      </c>
      <c r="V3591">
        <f t="shared" ref="V3591:V3594" si="516">_xlfn.DAYS(T3591,S3591)</f>
        <v>30</v>
      </c>
    </row>
    <row r="3592" spans="1:22" ht="32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 t="s">
        <v>8323</v>
      </c>
      <c r="P3592" t="s">
        <v>8326</v>
      </c>
      <c r="Q3592">
        <f t="shared" si="511"/>
        <v>0</v>
      </c>
      <c r="R3592">
        <f t="shared" si="512"/>
        <v>5</v>
      </c>
      <c r="S3592" s="15">
        <f t="shared" si="513"/>
        <v>41809.389930555553</v>
      </c>
      <c r="T3592" s="15">
        <f t="shared" si="514"/>
        <v>41839.389930555553</v>
      </c>
      <c r="U3592">
        <f t="shared" si="508"/>
        <v>2014</v>
      </c>
      <c r="V3592">
        <f t="shared" si="516"/>
        <v>30</v>
      </c>
    </row>
    <row r="3593" spans="1:22" ht="48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 t="s">
        <v>8323</v>
      </c>
      <c r="P3593" t="s">
        <v>8326</v>
      </c>
      <c r="Q3593">
        <f t="shared" si="511"/>
        <v>0</v>
      </c>
      <c r="R3593">
        <f t="shared" si="512"/>
        <v>5</v>
      </c>
      <c r="S3593" s="15">
        <f t="shared" si="513"/>
        <v>41848.772928240738</v>
      </c>
      <c r="T3593" s="15">
        <f t="shared" si="514"/>
        <v>41877.686111111114</v>
      </c>
      <c r="U3593">
        <f t="shared" si="508"/>
        <v>2014</v>
      </c>
      <c r="V3593">
        <f t="shared" si="516"/>
        <v>29</v>
      </c>
    </row>
    <row r="3594" spans="1:22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 t="s">
        <v>8323</v>
      </c>
      <c r="P3594" t="s">
        <v>8326</v>
      </c>
      <c r="Q3594">
        <f t="shared" si="511"/>
        <v>0</v>
      </c>
      <c r="R3594">
        <f t="shared" si="512"/>
        <v>5</v>
      </c>
      <c r="S3594" s="15">
        <f t="shared" si="513"/>
        <v>42492.98505787037</v>
      </c>
      <c r="T3594" s="15">
        <f t="shared" si="514"/>
        <v>42522.98505787037</v>
      </c>
      <c r="U3594">
        <f t="shared" si="508"/>
        <v>2016</v>
      </c>
      <c r="V3594">
        <f t="shared" si="516"/>
        <v>30</v>
      </c>
    </row>
    <row r="3595" spans="1:22" ht="48" hidden="1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 t="s">
        <v>8316</v>
      </c>
      <c r="P3595" t="s">
        <v>8334</v>
      </c>
      <c r="Q3595">
        <f t="shared" si="511"/>
        <v>1</v>
      </c>
      <c r="R3595">
        <f t="shared" si="512"/>
        <v>5</v>
      </c>
      <c r="S3595" s="15">
        <f t="shared" si="513"/>
        <v>41835.977083333331</v>
      </c>
      <c r="T3595" s="15">
        <f t="shared" si="514"/>
        <v>41865.977083333331</v>
      </c>
      <c r="U3595">
        <f t="shared" si="508"/>
        <v>2014</v>
      </c>
    </row>
    <row r="3596" spans="1:22" ht="48" hidden="1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 t="s">
        <v>8313</v>
      </c>
      <c r="P3596" t="s">
        <v>8351</v>
      </c>
      <c r="Q3596">
        <f t="shared" si="511"/>
        <v>1</v>
      </c>
      <c r="R3596">
        <f t="shared" si="512"/>
        <v>5</v>
      </c>
      <c r="S3596" s="15">
        <f t="shared" si="513"/>
        <v>42325.448958333334</v>
      </c>
      <c r="T3596" s="15">
        <f t="shared" si="514"/>
        <v>42357.448958333334</v>
      </c>
      <c r="U3596">
        <f t="shared" si="508"/>
        <v>2015</v>
      </c>
    </row>
    <row r="3597" spans="1:22" ht="32" hidden="1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 t="s">
        <v>8319</v>
      </c>
      <c r="P3597" t="s">
        <v>8345</v>
      </c>
      <c r="Q3597">
        <f t="shared" si="511"/>
        <v>1</v>
      </c>
      <c r="R3597">
        <f t="shared" si="512"/>
        <v>1</v>
      </c>
      <c r="S3597" s="15">
        <f t="shared" si="513"/>
        <v>42019.76944444445</v>
      </c>
      <c r="T3597" s="15">
        <f t="shared" si="514"/>
        <v>42079.727777777778</v>
      </c>
      <c r="U3597">
        <f t="shared" si="508"/>
        <v>2015</v>
      </c>
    </row>
    <row r="3598" spans="1:22" ht="48" hidden="1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 t="s">
        <v>8327</v>
      </c>
      <c r="P3598" t="s">
        <v>8354</v>
      </c>
      <c r="Q3598">
        <f t="shared" si="511"/>
        <v>1</v>
      </c>
      <c r="R3598">
        <f t="shared" si="512"/>
        <v>5</v>
      </c>
      <c r="S3598" s="15">
        <f t="shared" si="513"/>
        <v>40782.165532407409</v>
      </c>
      <c r="T3598" s="15">
        <f t="shared" si="514"/>
        <v>40797.554166666669</v>
      </c>
      <c r="U3598">
        <f t="shared" si="508"/>
        <v>2011</v>
      </c>
    </row>
    <row r="3599" spans="1:22" ht="48" hidden="1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 t="s">
        <v>8308</v>
      </c>
      <c r="P3599" t="s">
        <v>8342</v>
      </c>
      <c r="Q3599">
        <f t="shared" si="511"/>
        <v>1</v>
      </c>
      <c r="R3599">
        <f t="shared" si="512"/>
        <v>5</v>
      </c>
      <c r="S3599" s="15">
        <f t="shared" si="513"/>
        <v>42307.034074074079</v>
      </c>
      <c r="T3599" s="15">
        <f t="shared" si="514"/>
        <v>42337.075740740736</v>
      </c>
      <c r="U3599">
        <f t="shared" si="508"/>
        <v>2015</v>
      </c>
    </row>
    <row r="3600" spans="1:22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 t="s">
        <v>8323</v>
      </c>
      <c r="P3600" t="s">
        <v>8326</v>
      </c>
      <c r="Q3600">
        <f t="shared" si="511"/>
        <v>1</v>
      </c>
      <c r="R3600">
        <f t="shared" si="512"/>
        <v>5</v>
      </c>
      <c r="S3600" s="15">
        <f t="shared" si="513"/>
        <v>42453.428240740745</v>
      </c>
      <c r="T3600" s="15">
        <f t="shared" si="514"/>
        <v>42483.428240740745</v>
      </c>
      <c r="U3600">
        <f t="shared" si="508"/>
        <v>2016</v>
      </c>
      <c r="V3600">
        <f>_xlfn.DAYS(T3600,S3600)</f>
        <v>30</v>
      </c>
    </row>
    <row r="3601" spans="1:22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 t="s">
        <v>8316</v>
      </c>
      <c r="P3601" t="s">
        <v>8344</v>
      </c>
      <c r="Q3601">
        <f t="shared" si="511"/>
        <v>0</v>
      </c>
      <c r="R3601">
        <f t="shared" si="512"/>
        <v>2</v>
      </c>
      <c r="S3601" s="15">
        <f t="shared" si="513"/>
        <v>42645.367442129631</v>
      </c>
      <c r="T3601" s="15">
        <f t="shared" si="514"/>
        <v>42680.409108796302</v>
      </c>
      <c r="U3601">
        <f t="shared" si="508"/>
        <v>2016</v>
      </c>
    </row>
    <row r="3602" spans="1:22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 t="s">
        <v>8319</v>
      </c>
      <c r="P3602" t="s">
        <v>8345</v>
      </c>
      <c r="Q3602">
        <f t="shared" si="511"/>
        <v>0</v>
      </c>
      <c r="R3602">
        <f t="shared" si="512"/>
        <v>1.33</v>
      </c>
      <c r="S3602" s="15">
        <f t="shared" si="513"/>
        <v>42034.339363425926</v>
      </c>
      <c r="T3602" s="15">
        <f t="shared" si="514"/>
        <v>42064.339363425926</v>
      </c>
      <c r="U3602">
        <f t="shared" si="508"/>
        <v>2015</v>
      </c>
    </row>
    <row r="3603" spans="1:22" ht="32" hidden="1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 t="s">
        <v>8308</v>
      </c>
      <c r="P3603" t="s">
        <v>8342</v>
      </c>
      <c r="Q3603">
        <f t="shared" si="511"/>
        <v>0</v>
      </c>
      <c r="R3603">
        <f t="shared" si="512"/>
        <v>4</v>
      </c>
      <c r="S3603" s="15">
        <f t="shared" si="513"/>
        <v>42131.455439814818</v>
      </c>
      <c r="T3603" s="15">
        <f t="shared" si="514"/>
        <v>42161.44930555555</v>
      </c>
      <c r="U3603">
        <f t="shared" si="508"/>
        <v>2015</v>
      </c>
    </row>
    <row r="3604" spans="1:22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 t="s">
        <v>8323</v>
      </c>
      <c r="P3604" t="s">
        <v>8326</v>
      </c>
      <c r="Q3604">
        <f t="shared" si="511"/>
        <v>0</v>
      </c>
      <c r="R3604">
        <f t="shared" si="512"/>
        <v>2</v>
      </c>
      <c r="S3604" s="15">
        <f t="shared" si="513"/>
        <v>41812.77443287037</v>
      </c>
      <c r="T3604" s="15">
        <f t="shared" si="514"/>
        <v>41872.77443287037</v>
      </c>
      <c r="U3604">
        <f t="shared" si="508"/>
        <v>2014</v>
      </c>
      <c r="V3604">
        <f>_xlfn.DAYS(T3604,S3604)</f>
        <v>60</v>
      </c>
    </row>
    <row r="3605" spans="1:22" ht="48" hidden="1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 t="s">
        <v>8323</v>
      </c>
      <c r="P3605" t="s">
        <v>8335</v>
      </c>
      <c r="Q3605">
        <f t="shared" si="511"/>
        <v>0</v>
      </c>
      <c r="R3605">
        <f t="shared" si="512"/>
        <v>1.5</v>
      </c>
      <c r="S3605" s="15">
        <f t="shared" si="513"/>
        <v>41849.887037037035</v>
      </c>
      <c r="T3605" s="15">
        <f t="shared" si="514"/>
        <v>41909.887037037035</v>
      </c>
      <c r="U3605">
        <f t="shared" si="508"/>
        <v>2014</v>
      </c>
    </row>
    <row r="3606" spans="1:22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 t="s">
        <v>8321</v>
      </c>
      <c r="P3606" t="s">
        <v>8339</v>
      </c>
      <c r="Q3606">
        <f t="shared" si="511"/>
        <v>0</v>
      </c>
      <c r="R3606">
        <f t="shared" si="512"/>
        <v>1</v>
      </c>
      <c r="S3606" s="15">
        <f t="shared" si="513"/>
        <v>41500.747453703705</v>
      </c>
      <c r="T3606" s="15">
        <f t="shared" si="514"/>
        <v>41530.747453703705</v>
      </c>
      <c r="U3606">
        <f t="shared" si="508"/>
        <v>2013</v>
      </c>
    </row>
    <row r="3607" spans="1:22" ht="48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 t="s">
        <v>8323</v>
      </c>
      <c r="P3607" t="s">
        <v>8326</v>
      </c>
      <c r="Q3607">
        <f t="shared" si="511"/>
        <v>0</v>
      </c>
      <c r="R3607">
        <f t="shared" si="512"/>
        <v>3</v>
      </c>
      <c r="S3607" s="15">
        <f t="shared" si="513"/>
        <v>42107.864722222221</v>
      </c>
      <c r="T3607" s="15">
        <f t="shared" si="514"/>
        <v>42137.864722222221</v>
      </c>
      <c r="U3607">
        <f t="shared" si="508"/>
        <v>2015</v>
      </c>
      <c r="V3607">
        <f>_xlfn.DAYS(T3607,S3607)</f>
        <v>30</v>
      </c>
    </row>
    <row r="3608" spans="1:22" ht="32" hidden="1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 t="s">
        <v>8313</v>
      </c>
      <c r="P3608" t="s">
        <v>8351</v>
      </c>
      <c r="Q3608">
        <f t="shared" si="511"/>
        <v>0</v>
      </c>
      <c r="R3608">
        <f t="shared" si="512"/>
        <v>1</v>
      </c>
      <c r="S3608" s="15">
        <f t="shared" si="513"/>
        <v>42033.845543981486</v>
      </c>
      <c r="T3608" s="15">
        <f t="shared" si="514"/>
        <v>42063.845543981486</v>
      </c>
      <c r="U3608">
        <f t="shared" si="508"/>
        <v>2015</v>
      </c>
    </row>
    <row r="3609" spans="1:22" ht="48" hidden="1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 t="s">
        <v>8323</v>
      </c>
      <c r="P3609" t="s">
        <v>8324</v>
      </c>
      <c r="Q3609">
        <f t="shared" si="511"/>
        <v>0</v>
      </c>
      <c r="R3609">
        <f t="shared" si="512"/>
        <v>1</v>
      </c>
      <c r="S3609" s="15">
        <f t="shared" si="513"/>
        <v>42460.374305555553</v>
      </c>
      <c r="T3609" s="15">
        <f t="shared" si="514"/>
        <v>42510.374305555553</v>
      </c>
      <c r="U3609">
        <f t="shared" si="508"/>
        <v>2016</v>
      </c>
    </row>
    <row r="3610" spans="1:22" ht="32" hidden="1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 t="s">
        <v>8308</v>
      </c>
      <c r="P3610" t="s">
        <v>8310</v>
      </c>
      <c r="Q3610">
        <f t="shared" si="511"/>
        <v>0</v>
      </c>
      <c r="R3610">
        <f t="shared" si="512"/>
        <v>1</v>
      </c>
      <c r="S3610" s="15">
        <f t="shared" si="513"/>
        <v>42615.753310185188</v>
      </c>
      <c r="T3610" s="15">
        <f t="shared" si="514"/>
        <v>42645.753310185188</v>
      </c>
      <c r="U3610">
        <f t="shared" si="508"/>
        <v>2016</v>
      </c>
    </row>
    <row r="3611" spans="1:22" ht="16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 t="s">
        <v>8323</v>
      </c>
      <c r="P3611" t="s">
        <v>8326</v>
      </c>
      <c r="Q3611">
        <f t="shared" si="511"/>
        <v>0</v>
      </c>
      <c r="R3611">
        <f t="shared" si="512"/>
        <v>1.5</v>
      </c>
      <c r="S3611" s="15">
        <f t="shared" si="513"/>
        <v>42095.229166666672</v>
      </c>
      <c r="T3611" s="15">
        <f t="shared" si="514"/>
        <v>42109.211111111115</v>
      </c>
      <c r="U3611">
        <f t="shared" si="508"/>
        <v>2015</v>
      </c>
      <c r="V3611">
        <f>_xlfn.DAYS(T3611,S3611)</f>
        <v>14</v>
      </c>
    </row>
    <row r="3612" spans="1:22" ht="48" hidden="1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 t="s">
        <v>8308</v>
      </c>
      <c r="P3612" t="s">
        <v>8342</v>
      </c>
      <c r="Q3612">
        <f t="shared" si="511"/>
        <v>0</v>
      </c>
      <c r="R3612">
        <f t="shared" si="512"/>
        <v>1.5</v>
      </c>
      <c r="S3612" s="15">
        <f t="shared" si="513"/>
        <v>42031.362187499995</v>
      </c>
      <c r="T3612" s="15">
        <f t="shared" si="514"/>
        <v>42061.362187499995</v>
      </c>
      <c r="U3612">
        <f t="shared" si="508"/>
        <v>2015</v>
      </c>
    </row>
    <row r="3613" spans="1:22" ht="48" hidden="1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 t="s">
        <v>8321</v>
      </c>
      <c r="P3613" t="s">
        <v>8325</v>
      </c>
      <c r="Q3613">
        <f t="shared" si="511"/>
        <v>0</v>
      </c>
      <c r="R3613">
        <f t="shared" si="512"/>
        <v>1</v>
      </c>
      <c r="S3613" s="15">
        <f t="shared" si="513"/>
        <v>42375.996886574074</v>
      </c>
      <c r="T3613" s="15">
        <f t="shared" si="514"/>
        <v>42435.996886574074</v>
      </c>
      <c r="U3613">
        <f t="shared" ref="U3613:U3676" si="517">YEAR(S3613)</f>
        <v>2016</v>
      </c>
    </row>
    <row r="3614" spans="1:22" ht="48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 t="s">
        <v>8323</v>
      </c>
      <c r="P3614" t="s">
        <v>8326</v>
      </c>
      <c r="Q3614">
        <f t="shared" si="511"/>
        <v>0</v>
      </c>
      <c r="R3614">
        <f t="shared" si="512"/>
        <v>1</v>
      </c>
      <c r="S3614" s="15">
        <f t="shared" si="513"/>
        <v>42358.573182870372</v>
      </c>
      <c r="T3614" s="15">
        <f t="shared" si="514"/>
        <v>42377.273611111115</v>
      </c>
      <c r="U3614">
        <f t="shared" si="517"/>
        <v>2015</v>
      </c>
      <c r="V3614">
        <f t="shared" ref="V3614:V3615" si="518">_xlfn.DAYS(T3614,S3614)</f>
        <v>19</v>
      </c>
    </row>
    <row r="3615" spans="1:22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 t="s">
        <v>8323</v>
      </c>
      <c r="P3615" t="s">
        <v>8326</v>
      </c>
      <c r="Q3615">
        <f t="shared" si="511"/>
        <v>2</v>
      </c>
      <c r="R3615">
        <f t="shared" si="512"/>
        <v>1.5</v>
      </c>
      <c r="S3615" s="15">
        <f t="shared" si="513"/>
        <v>42307.189270833333</v>
      </c>
      <c r="T3615" s="15">
        <f t="shared" si="514"/>
        <v>42322.958333333328</v>
      </c>
      <c r="U3615">
        <f t="shared" si="517"/>
        <v>2015</v>
      </c>
      <c r="V3615">
        <f t="shared" si="518"/>
        <v>15</v>
      </c>
    </row>
    <row r="3616" spans="1:22" ht="16" hidden="1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 t="s">
        <v>8311</v>
      </c>
      <c r="P3616" t="s">
        <v>8348</v>
      </c>
      <c r="Q3616">
        <f t="shared" si="511"/>
        <v>3</v>
      </c>
      <c r="R3616">
        <f t="shared" si="512"/>
        <v>1</v>
      </c>
      <c r="S3616" s="15">
        <f t="shared" si="513"/>
        <v>42524.667662037042</v>
      </c>
      <c r="T3616" s="15">
        <f t="shared" si="514"/>
        <v>42549.667662037042</v>
      </c>
      <c r="U3616">
        <f t="shared" si="517"/>
        <v>2016</v>
      </c>
    </row>
    <row r="3617" spans="1:22" ht="48" hidden="1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 t="s">
        <v>8323</v>
      </c>
      <c r="P3617" t="s">
        <v>8335</v>
      </c>
      <c r="Q3617">
        <f t="shared" si="511"/>
        <v>0</v>
      </c>
      <c r="R3617">
        <f t="shared" si="512"/>
        <v>1</v>
      </c>
      <c r="S3617" s="15">
        <f t="shared" si="513"/>
        <v>42437.094490740739</v>
      </c>
      <c r="T3617" s="15">
        <f t="shared" si="514"/>
        <v>42495.708333333328</v>
      </c>
      <c r="U3617">
        <f t="shared" si="517"/>
        <v>2016</v>
      </c>
    </row>
    <row r="3618" spans="1:22" ht="32" hidden="1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 t="s">
        <v>8319</v>
      </c>
      <c r="P3618" t="s">
        <v>8345</v>
      </c>
      <c r="Q3618">
        <f t="shared" si="511"/>
        <v>0</v>
      </c>
      <c r="R3618">
        <f t="shared" si="512"/>
        <v>1</v>
      </c>
      <c r="S3618" s="15">
        <f t="shared" si="513"/>
        <v>42489.099687499998</v>
      </c>
      <c r="T3618" s="15">
        <f t="shared" si="514"/>
        <v>42549.099687499998</v>
      </c>
      <c r="U3618">
        <f t="shared" si="517"/>
        <v>2016</v>
      </c>
    </row>
    <row r="3619" spans="1:22" ht="48" hidden="1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 t="s">
        <v>8321</v>
      </c>
      <c r="P3619" t="s">
        <v>8339</v>
      </c>
      <c r="Q3619">
        <f t="shared" si="511"/>
        <v>0</v>
      </c>
      <c r="R3619">
        <f t="shared" si="512"/>
        <v>1</v>
      </c>
      <c r="S3619" s="15">
        <f t="shared" si="513"/>
        <v>42130.335358796292</v>
      </c>
      <c r="T3619" s="15">
        <f t="shared" si="514"/>
        <v>42145.335358796292</v>
      </c>
      <c r="U3619">
        <f t="shared" si="517"/>
        <v>2015</v>
      </c>
    </row>
    <row r="3620" spans="1:22" ht="4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 t="s">
        <v>8323</v>
      </c>
      <c r="P3620" t="s">
        <v>8326</v>
      </c>
      <c r="Q3620">
        <f t="shared" si="511"/>
        <v>0</v>
      </c>
      <c r="R3620">
        <f t="shared" si="512"/>
        <v>2</v>
      </c>
      <c r="S3620" s="15">
        <f t="shared" si="513"/>
        <v>42391.772997685184</v>
      </c>
      <c r="T3620" s="15">
        <f t="shared" si="514"/>
        <v>42416.772997685184</v>
      </c>
      <c r="U3620">
        <f t="shared" si="517"/>
        <v>2016</v>
      </c>
      <c r="V3620">
        <f>_xlfn.DAYS(T3620,S3620)</f>
        <v>25</v>
      </c>
    </row>
    <row r="3621" spans="1:22" ht="32" hidden="1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 t="s">
        <v>8308</v>
      </c>
      <c r="P3621" t="s">
        <v>8342</v>
      </c>
      <c r="Q3621">
        <f t="shared" si="511"/>
        <v>0</v>
      </c>
      <c r="R3621">
        <f t="shared" si="512"/>
        <v>2</v>
      </c>
      <c r="S3621" s="15">
        <f t="shared" si="513"/>
        <v>42076.092152777783</v>
      </c>
      <c r="T3621" s="15">
        <f t="shared" si="514"/>
        <v>42106.092152777783</v>
      </c>
      <c r="U3621">
        <f t="shared" si="517"/>
        <v>2015</v>
      </c>
    </row>
    <row r="3622" spans="1:22" ht="32" hidden="1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 t="s">
        <v>8311</v>
      </c>
      <c r="P3622" t="s">
        <v>8348</v>
      </c>
      <c r="Q3622">
        <f t="shared" si="511"/>
        <v>0</v>
      </c>
      <c r="R3622">
        <f t="shared" si="512"/>
        <v>1</v>
      </c>
      <c r="S3622" s="15">
        <f t="shared" si="513"/>
        <v>41931.959016203706</v>
      </c>
      <c r="T3622" s="15">
        <f t="shared" si="514"/>
        <v>41962.00068287037</v>
      </c>
      <c r="U3622">
        <f t="shared" si="517"/>
        <v>2014</v>
      </c>
    </row>
    <row r="3623" spans="1:22" ht="48" hidden="1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 t="s">
        <v>8319</v>
      </c>
      <c r="P3623" t="s">
        <v>8345</v>
      </c>
      <c r="Q3623">
        <f t="shared" si="511"/>
        <v>0</v>
      </c>
      <c r="R3623">
        <f t="shared" si="512"/>
        <v>1</v>
      </c>
      <c r="S3623" s="15">
        <f t="shared" si="513"/>
        <v>42041.218715277777</v>
      </c>
      <c r="T3623" s="15">
        <f t="shared" si="514"/>
        <v>42071.218715277777</v>
      </c>
      <c r="U3623">
        <f t="shared" si="517"/>
        <v>2015</v>
      </c>
    </row>
    <row r="3624" spans="1:22" ht="48" hidden="1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 t="s">
        <v>8323</v>
      </c>
      <c r="P3624" t="s">
        <v>8324</v>
      </c>
      <c r="Q3624">
        <f t="shared" si="511"/>
        <v>0</v>
      </c>
      <c r="R3624">
        <f t="shared" si="512"/>
        <v>1</v>
      </c>
      <c r="S3624" s="15">
        <f t="shared" si="513"/>
        <v>42658.690532407403</v>
      </c>
      <c r="T3624" s="15">
        <f t="shared" si="514"/>
        <v>42673.073611111111</v>
      </c>
      <c r="U3624">
        <f t="shared" si="517"/>
        <v>2016</v>
      </c>
    </row>
    <row r="3625" spans="1:22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 t="s">
        <v>8323</v>
      </c>
      <c r="P3625" t="s">
        <v>8326</v>
      </c>
      <c r="Q3625">
        <f t="shared" si="511"/>
        <v>0</v>
      </c>
      <c r="R3625">
        <f t="shared" si="512"/>
        <v>1</v>
      </c>
      <c r="S3625" s="15">
        <f t="shared" si="513"/>
        <v>41828.922905092593</v>
      </c>
      <c r="T3625" s="15">
        <f t="shared" si="514"/>
        <v>41888.922905092593</v>
      </c>
      <c r="U3625">
        <f t="shared" si="517"/>
        <v>2014</v>
      </c>
      <c r="V3625">
        <f>_xlfn.DAYS(T3625,S3625)</f>
        <v>60</v>
      </c>
    </row>
    <row r="3626" spans="1:22" ht="48" hidden="1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 t="s">
        <v>8308</v>
      </c>
      <c r="P3626" t="s">
        <v>8342</v>
      </c>
      <c r="Q3626">
        <f t="shared" si="511"/>
        <v>0</v>
      </c>
      <c r="R3626">
        <f t="shared" si="512"/>
        <v>2</v>
      </c>
      <c r="S3626" s="15">
        <f t="shared" si="513"/>
        <v>42377.70694444445</v>
      </c>
      <c r="T3626" s="15">
        <f t="shared" si="514"/>
        <v>42407.70694444445</v>
      </c>
      <c r="U3626">
        <f t="shared" si="517"/>
        <v>2016</v>
      </c>
    </row>
    <row r="3627" spans="1:22" ht="48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 t="s">
        <v>8323</v>
      </c>
      <c r="P3627" t="s">
        <v>8326</v>
      </c>
      <c r="Q3627">
        <f t="shared" si="511"/>
        <v>0</v>
      </c>
      <c r="R3627">
        <f t="shared" si="512"/>
        <v>1</v>
      </c>
      <c r="S3627" s="15">
        <f t="shared" si="513"/>
        <v>42444.877743055549</v>
      </c>
      <c r="T3627" s="15">
        <f t="shared" si="514"/>
        <v>42504.877743055549</v>
      </c>
      <c r="U3627">
        <f t="shared" si="517"/>
        <v>2016</v>
      </c>
      <c r="V3627">
        <f>_xlfn.DAYS(T3627,S3627)</f>
        <v>60</v>
      </c>
    </row>
    <row r="3628" spans="1:22" ht="48" hidden="1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 t="s">
        <v>8323</v>
      </c>
      <c r="P3628" t="s">
        <v>8324</v>
      </c>
      <c r="Q3628">
        <f t="shared" si="511"/>
        <v>0</v>
      </c>
      <c r="R3628">
        <f t="shared" si="512"/>
        <v>1</v>
      </c>
      <c r="S3628" s="15">
        <f t="shared" si="513"/>
        <v>42567.531157407408</v>
      </c>
      <c r="T3628" s="15">
        <f t="shared" si="514"/>
        <v>42597.531157407408</v>
      </c>
      <c r="U3628">
        <f t="shared" si="517"/>
        <v>2016</v>
      </c>
    </row>
    <row r="3629" spans="1:22" ht="32" hidden="1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 t="s">
        <v>8313</v>
      </c>
      <c r="P3629" t="s">
        <v>8353</v>
      </c>
      <c r="Q3629">
        <f t="shared" si="511"/>
        <v>0</v>
      </c>
      <c r="R3629">
        <f t="shared" si="512"/>
        <v>1</v>
      </c>
      <c r="S3629" s="15">
        <f t="shared" si="513"/>
        <v>42023.143414351856</v>
      </c>
      <c r="T3629" s="15">
        <f t="shared" si="514"/>
        <v>42053.143414351856</v>
      </c>
      <c r="U3629">
        <f t="shared" si="517"/>
        <v>2015</v>
      </c>
    </row>
    <row r="3630" spans="1:22" ht="48" hidden="1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 t="s">
        <v>8311</v>
      </c>
      <c r="P3630" t="s">
        <v>8356</v>
      </c>
      <c r="Q3630">
        <f t="shared" si="511"/>
        <v>0</v>
      </c>
      <c r="R3630">
        <f t="shared" si="512"/>
        <v>1</v>
      </c>
      <c r="S3630" s="15">
        <f t="shared" si="513"/>
        <v>41745.826273148145</v>
      </c>
      <c r="T3630" s="15">
        <f t="shared" si="514"/>
        <v>41795.826273148145</v>
      </c>
      <c r="U3630">
        <f t="shared" si="517"/>
        <v>2014</v>
      </c>
    </row>
    <row r="3631" spans="1:22" ht="48" hidden="1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 t="s">
        <v>8311</v>
      </c>
      <c r="P3631" t="s">
        <v>8352</v>
      </c>
      <c r="Q3631">
        <f t="shared" si="511"/>
        <v>0</v>
      </c>
      <c r="R3631">
        <f t="shared" si="512"/>
        <v>2</v>
      </c>
      <c r="S3631" s="15">
        <f t="shared" si="513"/>
        <v>41729.702314814815</v>
      </c>
      <c r="T3631" s="15">
        <f t="shared" si="514"/>
        <v>41759.702314814815</v>
      </c>
      <c r="U3631">
        <f t="shared" si="517"/>
        <v>2014</v>
      </c>
    </row>
    <row r="3632" spans="1:22" ht="32" hidden="1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 t="s">
        <v>8316</v>
      </c>
      <c r="P3632" t="s">
        <v>8334</v>
      </c>
      <c r="Q3632">
        <f t="shared" si="511"/>
        <v>1</v>
      </c>
      <c r="R3632">
        <f t="shared" si="512"/>
        <v>1</v>
      </c>
      <c r="S3632" s="15">
        <f t="shared" si="513"/>
        <v>41647.632256944446</v>
      </c>
      <c r="T3632" s="15">
        <f t="shared" si="514"/>
        <v>41667.632256944446</v>
      </c>
      <c r="U3632">
        <f t="shared" si="517"/>
        <v>2014</v>
      </c>
    </row>
    <row r="3633" spans="1:22" ht="48" hidden="1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 t="s">
        <v>8316</v>
      </c>
      <c r="P3633" t="s">
        <v>8334</v>
      </c>
      <c r="Q3633">
        <f t="shared" si="511"/>
        <v>2</v>
      </c>
      <c r="R3633">
        <f t="shared" si="512"/>
        <v>1</v>
      </c>
      <c r="S3633" s="15">
        <f t="shared" si="513"/>
        <v>42066.733587962968</v>
      </c>
      <c r="T3633" s="15">
        <f t="shared" si="514"/>
        <v>42096.691921296297</v>
      </c>
      <c r="U3633">
        <f t="shared" si="517"/>
        <v>2015</v>
      </c>
    </row>
    <row r="3634" spans="1:22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 t="s">
        <v>8308</v>
      </c>
      <c r="P3634" t="s">
        <v>8342</v>
      </c>
      <c r="Q3634">
        <f t="shared" si="511"/>
        <v>0</v>
      </c>
      <c r="R3634">
        <f t="shared" si="512"/>
        <v>1</v>
      </c>
      <c r="S3634" s="15">
        <f t="shared" si="513"/>
        <v>41908.650347222225</v>
      </c>
      <c r="T3634" s="15">
        <f t="shared" si="514"/>
        <v>41968.692013888889</v>
      </c>
      <c r="U3634">
        <f t="shared" si="517"/>
        <v>2014</v>
      </c>
    </row>
    <row r="3635" spans="1:22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 t="s">
        <v>8308</v>
      </c>
      <c r="P3635" t="s">
        <v>8342</v>
      </c>
      <c r="Q3635">
        <f t="shared" si="511"/>
        <v>0</v>
      </c>
      <c r="R3635">
        <f t="shared" si="512"/>
        <v>1</v>
      </c>
      <c r="S3635" s="15">
        <f t="shared" si="513"/>
        <v>41865.583275462966</v>
      </c>
      <c r="T3635" s="15">
        <f t="shared" si="514"/>
        <v>41925.583275462966</v>
      </c>
      <c r="U3635">
        <f t="shared" si="517"/>
        <v>2014</v>
      </c>
    </row>
    <row r="3636" spans="1:22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 t="s">
        <v>8308</v>
      </c>
      <c r="P3636" t="s">
        <v>8342</v>
      </c>
      <c r="Q3636">
        <f t="shared" si="511"/>
        <v>0</v>
      </c>
      <c r="R3636">
        <f t="shared" si="512"/>
        <v>1</v>
      </c>
      <c r="S3636" s="15">
        <f t="shared" si="513"/>
        <v>42433.737453703703</v>
      </c>
      <c r="T3636" s="15">
        <f t="shared" si="514"/>
        <v>42493.695787037039</v>
      </c>
      <c r="U3636">
        <f t="shared" si="517"/>
        <v>2016</v>
      </c>
    </row>
    <row r="3637" spans="1:22" ht="48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 t="s">
        <v>8323</v>
      </c>
      <c r="P3637" t="s">
        <v>8326</v>
      </c>
      <c r="Q3637">
        <f t="shared" si="511"/>
        <v>0</v>
      </c>
      <c r="R3637">
        <f t="shared" si="512"/>
        <v>1</v>
      </c>
      <c r="S3637" s="15">
        <f t="shared" si="513"/>
        <v>42433.825717592597</v>
      </c>
      <c r="T3637" s="15">
        <f t="shared" si="514"/>
        <v>42493.784050925926</v>
      </c>
      <c r="U3637">
        <f t="shared" si="517"/>
        <v>2016</v>
      </c>
      <c r="V3637">
        <f>_xlfn.DAYS(T3637,S3637)</f>
        <v>60</v>
      </c>
    </row>
    <row r="3638" spans="1:22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 t="s">
        <v>8308</v>
      </c>
      <c r="P3638" t="s">
        <v>8310</v>
      </c>
      <c r="Q3638">
        <f t="shared" si="511"/>
        <v>0</v>
      </c>
      <c r="R3638">
        <f t="shared" si="512"/>
        <v>1</v>
      </c>
      <c r="S3638" s="15">
        <f t="shared" si="513"/>
        <v>41815.927106481482</v>
      </c>
      <c r="T3638" s="15">
        <f t="shared" si="514"/>
        <v>41845.927106481482</v>
      </c>
      <c r="U3638">
        <f t="shared" si="517"/>
        <v>2014</v>
      </c>
    </row>
    <row r="3639" spans="1:22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 t="s">
        <v>8311</v>
      </c>
      <c r="P3639" t="s">
        <v>8348</v>
      </c>
      <c r="Q3639">
        <f t="shared" si="511"/>
        <v>0</v>
      </c>
      <c r="R3639">
        <f t="shared" si="512"/>
        <v>1</v>
      </c>
      <c r="S3639" s="15">
        <f t="shared" si="513"/>
        <v>42390.171261574069</v>
      </c>
      <c r="T3639" s="15">
        <f t="shared" si="514"/>
        <v>42420.171261574069</v>
      </c>
      <c r="U3639">
        <f t="shared" si="517"/>
        <v>2016</v>
      </c>
    </row>
    <row r="3640" spans="1:22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 t="s">
        <v>8319</v>
      </c>
      <c r="P3640" t="s">
        <v>8345</v>
      </c>
      <c r="Q3640">
        <f t="shared" si="511"/>
        <v>0</v>
      </c>
      <c r="R3640">
        <f t="shared" si="512"/>
        <v>1</v>
      </c>
      <c r="S3640" s="15">
        <f t="shared" si="513"/>
        <v>42642.988819444443</v>
      </c>
      <c r="T3640" s="15">
        <f t="shared" si="514"/>
        <v>42672.988819444443</v>
      </c>
      <c r="U3640">
        <f t="shared" si="517"/>
        <v>2016</v>
      </c>
    </row>
    <row r="3641" spans="1:22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 t="s">
        <v>8308</v>
      </c>
      <c r="P3641" t="s">
        <v>8342</v>
      </c>
      <c r="Q3641">
        <f t="shared" si="511"/>
        <v>0</v>
      </c>
      <c r="R3641">
        <f t="shared" si="512"/>
        <v>1</v>
      </c>
      <c r="S3641" s="15">
        <f t="shared" si="513"/>
        <v>42031.471666666665</v>
      </c>
      <c r="T3641" s="15">
        <f t="shared" si="514"/>
        <v>42091.43</v>
      </c>
      <c r="U3641">
        <f t="shared" si="517"/>
        <v>2015</v>
      </c>
    </row>
    <row r="3642" spans="1:22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 t="s">
        <v>8319</v>
      </c>
      <c r="P3642" t="s">
        <v>8345</v>
      </c>
      <c r="Q3642">
        <f t="shared" si="511"/>
        <v>0</v>
      </c>
      <c r="R3642">
        <f t="shared" si="512"/>
        <v>1</v>
      </c>
      <c r="S3642" s="15">
        <f t="shared" si="513"/>
        <v>41828.967916666668</v>
      </c>
      <c r="T3642" s="15">
        <f t="shared" si="514"/>
        <v>41858.967916666668</v>
      </c>
      <c r="U3642">
        <f t="shared" si="517"/>
        <v>2014</v>
      </c>
    </row>
    <row r="3643" spans="1:22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8308</v>
      </c>
      <c r="P3643" t="s">
        <v>8310</v>
      </c>
      <c r="Q3643">
        <f t="shared" si="511"/>
        <v>0</v>
      </c>
      <c r="R3643">
        <f t="shared" si="512"/>
        <v>1</v>
      </c>
      <c r="S3643" s="15">
        <f t="shared" si="513"/>
        <v>42393.961909722217</v>
      </c>
      <c r="T3643" s="15">
        <f t="shared" si="514"/>
        <v>42428.961909722217</v>
      </c>
      <c r="U3643">
        <f t="shared" si="517"/>
        <v>2016</v>
      </c>
    </row>
    <row r="3644" spans="1:22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 t="s">
        <v>8321</v>
      </c>
      <c r="P3644" t="s">
        <v>8339</v>
      </c>
      <c r="Q3644">
        <f t="shared" si="511"/>
        <v>0</v>
      </c>
      <c r="R3644">
        <f t="shared" si="512"/>
        <v>1</v>
      </c>
      <c r="S3644" s="15">
        <f t="shared" si="513"/>
        <v>41620.93141203704</v>
      </c>
      <c r="T3644" s="15">
        <f t="shared" si="514"/>
        <v>41680.93141203704</v>
      </c>
      <c r="U3644">
        <f t="shared" si="517"/>
        <v>2013</v>
      </c>
    </row>
    <row r="3645" spans="1:22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 t="s">
        <v>8321</v>
      </c>
      <c r="P3645" t="s">
        <v>8325</v>
      </c>
      <c r="Q3645">
        <f t="shared" si="511"/>
        <v>0</v>
      </c>
      <c r="R3645">
        <f t="shared" si="512"/>
        <v>1</v>
      </c>
      <c r="S3645" s="15">
        <f t="shared" si="513"/>
        <v>42534.180717592593</v>
      </c>
      <c r="T3645" s="15">
        <f t="shared" si="514"/>
        <v>42594.180717592593</v>
      </c>
      <c r="U3645">
        <f t="shared" si="517"/>
        <v>2016</v>
      </c>
    </row>
    <row r="3646" spans="1:22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 t="s">
        <v>8319</v>
      </c>
      <c r="P3646" t="s">
        <v>8345</v>
      </c>
      <c r="Q3646">
        <f t="shared" si="511"/>
        <v>0</v>
      </c>
      <c r="R3646">
        <f t="shared" si="512"/>
        <v>1</v>
      </c>
      <c r="S3646" s="15">
        <f t="shared" si="513"/>
        <v>42412.318668981476</v>
      </c>
      <c r="T3646" s="15">
        <f t="shared" si="514"/>
        <v>42452.277002314819</v>
      </c>
      <c r="U3646">
        <f t="shared" si="517"/>
        <v>2016</v>
      </c>
    </row>
    <row r="3647" spans="1:22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 t="s">
        <v>8323</v>
      </c>
      <c r="P3647" t="s">
        <v>8335</v>
      </c>
      <c r="Q3647">
        <f t="shared" si="511"/>
        <v>0</v>
      </c>
      <c r="R3647">
        <f t="shared" si="512"/>
        <v>1</v>
      </c>
      <c r="S3647" s="15">
        <f t="shared" si="513"/>
        <v>42460.320613425924</v>
      </c>
      <c r="T3647" s="15">
        <f t="shared" si="514"/>
        <v>42490.231944444444</v>
      </c>
      <c r="U3647">
        <f t="shared" si="517"/>
        <v>2016</v>
      </c>
    </row>
    <row r="3648" spans="1:22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 t="s">
        <v>8319</v>
      </c>
      <c r="P3648" t="s">
        <v>8345</v>
      </c>
      <c r="Q3648">
        <f t="shared" si="511"/>
        <v>0</v>
      </c>
      <c r="R3648">
        <f t="shared" si="512"/>
        <v>1</v>
      </c>
      <c r="S3648" s="15">
        <f t="shared" si="513"/>
        <v>42045.784155092595</v>
      </c>
      <c r="T3648" s="15">
        <f t="shared" si="514"/>
        <v>42075.742488425924</v>
      </c>
      <c r="U3648">
        <f t="shared" si="517"/>
        <v>2015</v>
      </c>
    </row>
    <row r="3649" spans="1:22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 t="s">
        <v>8319</v>
      </c>
      <c r="P3649" t="s">
        <v>8345</v>
      </c>
      <c r="Q3649">
        <f t="shared" si="511"/>
        <v>0</v>
      </c>
      <c r="R3649">
        <f t="shared" si="512"/>
        <v>1</v>
      </c>
      <c r="S3649" s="15">
        <f t="shared" si="513"/>
        <v>42551.961689814809</v>
      </c>
      <c r="T3649" s="15">
        <f t="shared" si="514"/>
        <v>42581.961689814809</v>
      </c>
      <c r="U3649">
        <f t="shared" si="517"/>
        <v>2016</v>
      </c>
    </row>
    <row r="3650" spans="1:22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 t="s">
        <v>8319</v>
      </c>
      <c r="P3650" t="s">
        <v>8345</v>
      </c>
      <c r="Q3650">
        <f t="shared" si="511"/>
        <v>0</v>
      </c>
      <c r="R3650">
        <f t="shared" si="512"/>
        <v>1</v>
      </c>
      <c r="S3650" s="15">
        <f t="shared" si="513"/>
        <v>41878.140497685185</v>
      </c>
      <c r="T3650" s="15">
        <f t="shared" si="514"/>
        <v>41908.140497685185</v>
      </c>
      <c r="U3650">
        <f t="shared" si="517"/>
        <v>2014</v>
      </c>
    </row>
    <row r="3651" spans="1:22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 t="s">
        <v>8323</v>
      </c>
      <c r="P3651" t="s">
        <v>8326</v>
      </c>
      <c r="Q3651">
        <f t="shared" ref="Q3651:Q3714" si="519">ROUND(E3651/D3651*100,0)</f>
        <v>0</v>
      </c>
      <c r="R3651">
        <f t="shared" ref="R3651:R3714" si="520">IFERROR(ROUND(E3651/L3651,2),0)</f>
        <v>1</v>
      </c>
      <c r="S3651" s="15">
        <f t="shared" ref="S3651:S3714" si="521">(((J3651/60)/60)/24)+DATE(1970,1,1)</f>
        <v>42107.841284722221</v>
      </c>
      <c r="T3651" s="15">
        <f t="shared" ref="T3651:T3714" si="522">(((I3651/60)/60)/24)+DATE(1970,1,1)</f>
        <v>42167.841284722221</v>
      </c>
      <c r="U3651">
        <f t="shared" si="517"/>
        <v>2015</v>
      </c>
      <c r="V3651">
        <f>_xlfn.DAYS(T3651,S3651)</f>
        <v>60</v>
      </c>
    </row>
    <row r="3652" spans="1:22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 t="s">
        <v>8316</v>
      </c>
      <c r="P3652" t="s">
        <v>8344</v>
      </c>
      <c r="Q3652">
        <f t="shared" si="519"/>
        <v>0</v>
      </c>
      <c r="R3652">
        <f t="shared" si="520"/>
        <v>1</v>
      </c>
      <c r="S3652" s="15">
        <f t="shared" si="521"/>
        <v>41958.285046296296</v>
      </c>
      <c r="T3652" s="15">
        <f t="shared" si="522"/>
        <v>41972.189583333333</v>
      </c>
      <c r="U3652">
        <f t="shared" si="517"/>
        <v>2014</v>
      </c>
    </row>
    <row r="3653" spans="1:22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 t="s">
        <v>8323</v>
      </c>
      <c r="P3653" t="s">
        <v>8326</v>
      </c>
      <c r="Q3653">
        <f t="shared" si="519"/>
        <v>0</v>
      </c>
      <c r="R3653">
        <f t="shared" si="520"/>
        <v>1</v>
      </c>
      <c r="S3653" s="15">
        <f t="shared" si="521"/>
        <v>42017.907337962963</v>
      </c>
      <c r="T3653" s="15">
        <f t="shared" si="522"/>
        <v>42077.865671296298</v>
      </c>
      <c r="U3653">
        <f t="shared" si="517"/>
        <v>2015</v>
      </c>
      <c r="V3653">
        <f>_xlfn.DAYS(T3653,S3653)</f>
        <v>60</v>
      </c>
    </row>
    <row r="3654" spans="1:22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 t="s">
        <v>8323</v>
      </c>
      <c r="P3654" t="s">
        <v>8324</v>
      </c>
      <c r="Q3654">
        <f t="shared" si="519"/>
        <v>0</v>
      </c>
      <c r="R3654">
        <f t="shared" si="520"/>
        <v>1</v>
      </c>
      <c r="S3654" s="15">
        <f t="shared" si="521"/>
        <v>42034.960127314815</v>
      </c>
      <c r="T3654" s="15">
        <f t="shared" si="522"/>
        <v>42064.960127314815</v>
      </c>
      <c r="U3654">
        <f t="shared" si="517"/>
        <v>2015</v>
      </c>
    </row>
    <row r="3655" spans="1:22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 t="s">
        <v>8323</v>
      </c>
      <c r="P3655" t="s">
        <v>8335</v>
      </c>
      <c r="Q3655">
        <f t="shared" si="519"/>
        <v>0</v>
      </c>
      <c r="R3655">
        <f t="shared" si="520"/>
        <v>1</v>
      </c>
      <c r="S3655" s="15">
        <f t="shared" si="521"/>
        <v>42590.677152777775</v>
      </c>
      <c r="T3655" s="15">
        <f t="shared" si="522"/>
        <v>42650.632638888885</v>
      </c>
      <c r="U3655">
        <f t="shared" si="517"/>
        <v>2016</v>
      </c>
    </row>
    <row r="3656" spans="1:22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 t="s">
        <v>8323</v>
      </c>
      <c r="P3656" t="s">
        <v>8335</v>
      </c>
      <c r="Q3656">
        <f t="shared" si="519"/>
        <v>0</v>
      </c>
      <c r="R3656">
        <f t="shared" si="520"/>
        <v>1</v>
      </c>
      <c r="S3656" s="15">
        <f t="shared" si="521"/>
        <v>42689.029583333337</v>
      </c>
      <c r="T3656" s="15">
        <f t="shared" si="522"/>
        <v>42749.029583333337</v>
      </c>
      <c r="U3656">
        <f t="shared" si="517"/>
        <v>2016</v>
      </c>
    </row>
    <row r="3657" spans="1:22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 t="s">
        <v>8323</v>
      </c>
      <c r="P3657" t="s">
        <v>8324</v>
      </c>
      <c r="Q3657">
        <f t="shared" si="519"/>
        <v>0</v>
      </c>
      <c r="R3657">
        <f t="shared" si="520"/>
        <v>1</v>
      </c>
      <c r="S3657" s="15">
        <f t="shared" si="521"/>
        <v>41953.95821759259</v>
      </c>
      <c r="T3657" s="15">
        <f t="shared" si="522"/>
        <v>42013.95821759259</v>
      </c>
      <c r="U3657">
        <f t="shared" si="517"/>
        <v>2014</v>
      </c>
    </row>
    <row r="3658" spans="1:22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 t="s">
        <v>8308</v>
      </c>
      <c r="P3658" t="s">
        <v>8342</v>
      </c>
      <c r="Q3658">
        <f t="shared" si="519"/>
        <v>0</v>
      </c>
      <c r="R3658">
        <f t="shared" si="520"/>
        <v>1</v>
      </c>
      <c r="S3658" s="15">
        <f t="shared" si="521"/>
        <v>42411.942997685182</v>
      </c>
      <c r="T3658" s="15">
        <f t="shared" si="522"/>
        <v>42441.942997685182</v>
      </c>
      <c r="U3658">
        <f t="shared" si="517"/>
        <v>2016</v>
      </c>
    </row>
    <row r="3659" spans="1:22" ht="16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 t="s">
        <v>8327</v>
      </c>
      <c r="P3659" t="s">
        <v>8330</v>
      </c>
      <c r="Q3659">
        <f t="shared" si="519"/>
        <v>0</v>
      </c>
      <c r="R3659">
        <f t="shared" si="520"/>
        <v>1</v>
      </c>
      <c r="S3659" s="15">
        <f t="shared" si="521"/>
        <v>42063.869791666672</v>
      </c>
      <c r="T3659" s="15">
        <f t="shared" si="522"/>
        <v>42093.828125</v>
      </c>
      <c r="U3659">
        <f t="shared" si="517"/>
        <v>2015</v>
      </c>
    </row>
    <row r="3660" spans="1:22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 t="s">
        <v>8308</v>
      </c>
      <c r="P3660" t="s">
        <v>8342</v>
      </c>
      <c r="Q3660">
        <f t="shared" si="519"/>
        <v>0</v>
      </c>
      <c r="R3660">
        <f t="shared" si="520"/>
        <v>1</v>
      </c>
      <c r="S3660" s="15">
        <f t="shared" si="521"/>
        <v>42009.817199074074</v>
      </c>
      <c r="T3660" s="15">
        <f t="shared" si="522"/>
        <v>42039.817199074074</v>
      </c>
      <c r="U3660">
        <f t="shared" si="517"/>
        <v>2015</v>
      </c>
    </row>
    <row r="3661" spans="1:22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 t="s">
        <v>8311</v>
      </c>
      <c r="P3661" t="s">
        <v>8352</v>
      </c>
      <c r="Q3661">
        <f t="shared" si="519"/>
        <v>0</v>
      </c>
      <c r="R3661">
        <f t="shared" si="520"/>
        <v>1</v>
      </c>
      <c r="S3661" s="15">
        <f t="shared" si="521"/>
        <v>41444.64261574074</v>
      </c>
      <c r="T3661" s="15">
        <f t="shared" si="522"/>
        <v>41486.821527777778</v>
      </c>
      <c r="U3661">
        <f t="shared" si="517"/>
        <v>2013</v>
      </c>
    </row>
    <row r="3662" spans="1:22" ht="48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 t="s">
        <v>8323</v>
      </c>
      <c r="P3662" t="s">
        <v>8326</v>
      </c>
      <c r="Q3662">
        <f t="shared" si="519"/>
        <v>0</v>
      </c>
      <c r="R3662">
        <f t="shared" si="520"/>
        <v>1</v>
      </c>
      <c r="S3662" s="15">
        <f t="shared" si="521"/>
        <v>42059.270023148143</v>
      </c>
      <c r="T3662" s="15">
        <f t="shared" si="522"/>
        <v>42119.190972222219</v>
      </c>
      <c r="U3662">
        <f t="shared" si="517"/>
        <v>2015</v>
      </c>
      <c r="V3662">
        <f>_xlfn.DAYS(T3662,S3662)</f>
        <v>60</v>
      </c>
    </row>
    <row r="3663" spans="1:22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 t="s">
        <v>8311</v>
      </c>
      <c r="P3663" t="s">
        <v>8348</v>
      </c>
      <c r="Q3663">
        <f t="shared" si="519"/>
        <v>0</v>
      </c>
      <c r="R3663">
        <f t="shared" si="520"/>
        <v>1</v>
      </c>
      <c r="S3663" s="15">
        <f t="shared" si="521"/>
        <v>42486.748414351852</v>
      </c>
      <c r="T3663" s="15">
        <f t="shared" si="522"/>
        <v>42516.748414351852</v>
      </c>
      <c r="U3663">
        <f t="shared" si="517"/>
        <v>2016</v>
      </c>
    </row>
    <row r="3664" spans="1:22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 t="s">
        <v>8321</v>
      </c>
      <c r="P3664" t="s">
        <v>8325</v>
      </c>
      <c r="Q3664">
        <f t="shared" si="519"/>
        <v>0</v>
      </c>
      <c r="R3664">
        <f t="shared" si="520"/>
        <v>1</v>
      </c>
      <c r="S3664" s="15">
        <f t="shared" si="521"/>
        <v>42009.64061342593</v>
      </c>
      <c r="T3664" s="15">
        <f t="shared" si="522"/>
        <v>42069.64061342593</v>
      </c>
      <c r="U3664">
        <f t="shared" si="517"/>
        <v>2015</v>
      </c>
    </row>
    <row r="3665" spans="1:22" ht="48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 t="s">
        <v>8323</v>
      </c>
      <c r="P3665" t="s">
        <v>8326</v>
      </c>
      <c r="Q3665">
        <f t="shared" si="519"/>
        <v>0</v>
      </c>
      <c r="R3665">
        <f t="shared" si="520"/>
        <v>1</v>
      </c>
      <c r="S3665" s="15">
        <f t="shared" si="521"/>
        <v>42415.168564814812</v>
      </c>
      <c r="T3665" s="15">
        <f t="shared" si="522"/>
        <v>42445.126898148148</v>
      </c>
      <c r="U3665">
        <f t="shared" si="517"/>
        <v>2016</v>
      </c>
      <c r="V3665">
        <f>_xlfn.DAYS(T3665,S3665)</f>
        <v>30</v>
      </c>
    </row>
    <row r="3666" spans="1:22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 t="s">
        <v>8308</v>
      </c>
      <c r="P3666" t="s">
        <v>8342</v>
      </c>
      <c r="Q3666">
        <f t="shared" si="519"/>
        <v>0</v>
      </c>
      <c r="R3666">
        <f t="shared" si="520"/>
        <v>1</v>
      </c>
      <c r="S3666" s="15">
        <f t="shared" si="521"/>
        <v>42052.93850694444</v>
      </c>
      <c r="T3666" s="15">
        <f t="shared" si="522"/>
        <v>42082.896840277783</v>
      </c>
      <c r="U3666">
        <f t="shared" si="517"/>
        <v>2015</v>
      </c>
    </row>
    <row r="3667" spans="1:22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 t="s">
        <v>8308</v>
      </c>
      <c r="P3667" t="s">
        <v>8342</v>
      </c>
      <c r="Q3667">
        <f t="shared" si="519"/>
        <v>0</v>
      </c>
      <c r="R3667">
        <f t="shared" si="520"/>
        <v>1</v>
      </c>
      <c r="S3667" s="15">
        <f t="shared" si="521"/>
        <v>42178.614571759259</v>
      </c>
      <c r="T3667" s="15">
        <f t="shared" si="522"/>
        <v>42193.614571759259</v>
      </c>
      <c r="U3667">
        <f t="shared" si="517"/>
        <v>2015</v>
      </c>
    </row>
    <row r="3668" spans="1:22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 t="s">
        <v>8313</v>
      </c>
      <c r="P3668" t="s">
        <v>8351</v>
      </c>
      <c r="Q3668">
        <f t="shared" si="519"/>
        <v>0</v>
      </c>
      <c r="R3668">
        <f t="shared" si="520"/>
        <v>1</v>
      </c>
      <c r="S3668" s="15">
        <f t="shared" si="521"/>
        <v>41956.950983796298</v>
      </c>
      <c r="T3668" s="15">
        <f t="shared" si="522"/>
        <v>41986.950983796298</v>
      </c>
      <c r="U3668">
        <f t="shared" si="517"/>
        <v>2014</v>
      </c>
    </row>
    <row r="3669" spans="1:22" ht="32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 t="s">
        <v>8323</v>
      </c>
      <c r="P3669" t="s">
        <v>8326</v>
      </c>
      <c r="Q3669">
        <f t="shared" si="519"/>
        <v>0</v>
      </c>
      <c r="R3669">
        <f t="shared" si="520"/>
        <v>1</v>
      </c>
      <c r="S3669" s="15">
        <f t="shared" si="521"/>
        <v>42611.261064814811</v>
      </c>
      <c r="T3669" s="15">
        <f t="shared" si="522"/>
        <v>42625.707638888889</v>
      </c>
      <c r="U3669">
        <f t="shared" si="517"/>
        <v>2016</v>
      </c>
      <c r="V3669">
        <f t="shared" ref="V3669:V3670" si="523">_xlfn.DAYS(T3669,S3669)</f>
        <v>14</v>
      </c>
    </row>
    <row r="3670" spans="1:22" ht="48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 t="s">
        <v>8323</v>
      </c>
      <c r="P3670" t="s">
        <v>8326</v>
      </c>
      <c r="Q3670">
        <f t="shared" si="519"/>
        <v>0</v>
      </c>
      <c r="R3670">
        <f t="shared" si="520"/>
        <v>1</v>
      </c>
      <c r="S3670" s="15">
        <f t="shared" si="521"/>
        <v>42174.780821759254</v>
      </c>
      <c r="T3670" s="15">
        <f t="shared" si="522"/>
        <v>42204.780821759254</v>
      </c>
      <c r="U3670">
        <f t="shared" si="517"/>
        <v>2015</v>
      </c>
      <c r="V3670">
        <f t="shared" si="523"/>
        <v>30</v>
      </c>
    </row>
    <row r="3671" spans="1:22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 t="s">
        <v>8321</v>
      </c>
      <c r="P3671" t="s">
        <v>8325</v>
      </c>
      <c r="Q3671">
        <f t="shared" si="519"/>
        <v>0</v>
      </c>
      <c r="R3671">
        <f t="shared" si="520"/>
        <v>1</v>
      </c>
      <c r="S3671" s="15">
        <f t="shared" si="521"/>
        <v>42416.881018518514</v>
      </c>
      <c r="T3671" s="15">
        <f t="shared" si="522"/>
        <v>42476.839351851857</v>
      </c>
      <c r="U3671">
        <f t="shared" si="517"/>
        <v>2016</v>
      </c>
    </row>
    <row r="3672" spans="1:22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 t="s">
        <v>8311</v>
      </c>
      <c r="P3672" t="s">
        <v>8348</v>
      </c>
      <c r="Q3672">
        <f t="shared" si="519"/>
        <v>0</v>
      </c>
      <c r="R3672">
        <f t="shared" si="520"/>
        <v>1</v>
      </c>
      <c r="S3672" s="15">
        <f t="shared" si="521"/>
        <v>42479.318518518514</v>
      </c>
      <c r="T3672" s="15">
        <f t="shared" si="522"/>
        <v>42524.318518518514</v>
      </c>
      <c r="U3672">
        <f t="shared" si="517"/>
        <v>2016</v>
      </c>
    </row>
    <row r="3673" spans="1:22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 t="s">
        <v>8319</v>
      </c>
      <c r="P3673" t="s">
        <v>8345</v>
      </c>
      <c r="Q3673">
        <f t="shared" si="519"/>
        <v>0</v>
      </c>
      <c r="R3673">
        <f t="shared" si="520"/>
        <v>1</v>
      </c>
      <c r="S3673" s="15">
        <f t="shared" si="521"/>
        <v>42026.687453703707</v>
      </c>
      <c r="T3673" s="15">
        <f t="shared" si="522"/>
        <v>42056.687453703707</v>
      </c>
      <c r="U3673">
        <f t="shared" si="517"/>
        <v>2015</v>
      </c>
    </row>
    <row r="3674" spans="1:22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 t="s">
        <v>8308</v>
      </c>
      <c r="P3674" t="s">
        <v>8342</v>
      </c>
      <c r="Q3674">
        <f t="shared" si="519"/>
        <v>0</v>
      </c>
      <c r="R3674">
        <f t="shared" si="520"/>
        <v>1</v>
      </c>
      <c r="S3674" s="15">
        <f t="shared" si="521"/>
        <v>42535.68440972222</v>
      </c>
      <c r="T3674" s="15">
        <f t="shared" si="522"/>
        <v>42565.68440972222</v>
      </c>
      <c r="U3674">
        <f t="shared" si="517"/>
        <v>2016</v>
      </c>
    </row>
    <row r="3675" spans="1:22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 t="s">
        <v>8308</v>
      </c>
      <c r="P3675" t="s">
        <v>8342</v>
      </c>
      <c r="Q3675">
        <f t="shared" si="519"/>
        <v>0</v>
      </c>
      <c r="R3675">
        <f t="shared" si="520"/>
        <v>1</v>
      </c>
      <c r="S3675" s="15">
        <f t="shared" si="521"/>
        <v>42031.928576388891</v>
      </c>
      <c r="T3675" s="15">
        <f t="shared" si="522"/>
        <v>42061.928576388891</v>
      </c>
      <c r="U3675">
        <f t="shared" si="517"/>
        <v>2015</v>
      </c>
    </row>
    <row r="3676" spans="1:22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 t="s">
        <v>8316</v>
      </c>
      <c r="P3676" t="s">
        <v>8334</v>
      </c>
      <c r="Q3676">
        <f t="shared" si="519"/>
        <v>0</v>
      </c>
      <c r="R3676">
        <f t="shared" si="520"/>
        <v>1</v>
      </c>
      <c r="S3676" s="15">
        <f t="shared" si="521"/>
        <v>42397.679513888885</v>
      </c>
      <c r="T3676" s="15">
        <f t="shared" si="522"/>
        <v>42411.679513888885</v>
      </c>
      <c r="U3676">
        <f t="shared" si="517"/>
        <v>2016</v>
      </c>
    </row>
    <row r="3677" spans="1:22" ht="48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 t="s">
        <v>8323</v>
      </c>
      <c r="P3677" t="s">
        <v>8326</v>
      </c>
      <c r="Q3677">
        <f t="shared" si="519"/>
        <v>0</v>
      </c>
      <c r="R3677">
        <f t="shared" si="520"/>
        <v>1</v>
      </c>
      <c r="S3677" s="15">
        <f t="shared" si="521"/>
        <v>42041.743090277778</v>
      </c>
      <c r="T3677" s="15">
        <f t="shared" si="522"/>
        <v>42071.701423611114</v>
      </c>
      <c r="U3677">
        <f t="shared" ref="U3677:U3685" si="524">YEAR(S3677)</f>
        <v>2015</v>
      </c>
      <c r="V3677">
        <f t="shared" ref="V3677:V3678" si="525">_xlfn.DAYS(T3677,S3677)</f>
        <v>30</v>
      </c>
    </row>
    <row r="3678" spans="1:22" ht="4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 t="s">
        <v>8323</v>
      </c>
      <c r="P3678" t="s">
        <v>8326</v>
      </c>
      <c r="Q3678">
        <f t="shared" si="519"/>
        <v>0</v>
      </c>
      <c r="R3678">
        <f t="shared" si="520"/>
        <v>1</v>
      </c>
      <c r="S3678" s="15">
        <f t="shared" si="521"/>
        <v>41842.201261574075</v>
      </c>
      <c r="T3678" s="15">
        <f t="shared" si="522"/>
        <v>41872.201261574075</v>
      </c>
      <c r="U3678">
        <f t="shared" si="524"/>
        <v>2014</v>
      </c>
      <c r="V3678">
        <f t="shared" si="525"/>
        <v>30</v>
      </c>
    </row>
    <row r="3679" spans="1:22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 t="s">
        <v>8327</v>
      </c>
      <c r="P3679" t="s">
        <v>8330</v>
      </c>
      <c r="Q3679">
        <f t="shared" si="519"/>
        <v>0</v>
      </c>
      <c r="R3679">
        <f t="shared" si="520"/>
        <v>1</v>
      </c>
      <c r="S3679" s="15">
        <f t="shared" si="521"/>
        <v>42102.036527777775</v>
      </c>
      <c r="T3679" s="15">
        <f t="shared" si="522"/>
        <v>42132.036527777775</v>
      </c>
      <c r="U3679">
        <f t="shared" si="524"/>
        <v>2015</v>
      </c>
    </row>
    <row r="3680" spans="1:22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 t="s">
        <v>8319</v>
      </c>
      <c r="P3680" t="s">
        <v>8345</v>
      </c>
      <c r="Q3680">
        <f t="shared" si="519"/>
        <v>0</v>
      </c>
      <c r="R3680">
        <f t="shared" si="520"/>
        <v>1</v>
      </c>
      <c r="S3680" s="15">
        <f t="shared" si="521"/>
        <v>42502.913761574076</v>
      </c>
      <c r="T3680" s="15">
        <f t="shared" si="522"/>
        <v>42517.919444444444</v>
      </c>
      <c r="U3680">
        <f t="shared" si="524"/>
        <v>2016</v>
      </c>
    </row>
    <row r="3681" spans="1:22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 t="s">
        <v>8321</v>
      </c>
      <c r="P3681" t="s">
        <v>8339</v>
      </c>
      <c r="Q3681">
        <f t="shared" si="519"/>
        <v>0</v>
      </c>
      <c r="R3681">
        <f t="shared" si="520"/>
        <v>1</v>
      </c>
      <c r="S3681" s="15">
        <f t="shared" si="521"/>
        <v>42753.329039351855</v>
      </c>
      <c r="T3681" s="15">
        <f t="shared" si="522"/>
        <v>42783.329039351855</v>
      </c>
      <c r="U3681">
        <f t="shared" si="524"/>
        <v>2017</v>
      </c>
    </row>
    <row r="3682" spans="1:22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 t="s">
        <v>8321</v>
      </c>
      <c r="P3682" t="s">
        <v>8337</v>
      </c>
      <c r="Q3682">
        <f t="shared" si="519"/>
        <v>0</v>
      </c>
      <c r="R3682">
        <f t="shared" si="520"/>
        <v>1</v>
      </c>
      <c r="S3682" s="15">
        <f t="shared" si="521"/>
        <v>42096.704976851848</v>
      </c>
      <c r="T3682" s="15">
        <f t="shared" si="522"/>
        <v>42112.427777777775</v>
      </c>
      <c r="U3682">
        <f t="shared" si="524"/>
        <v>2015</v>
      </c>
    </row>
    <row r="3683" spans="1:22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 t="s">
        <v>8308</v>
      </c>
      <c r="P3683" t="s">
        <v>8342</v>
      </c>
      <c r="Q3683">
        <f t="shared" si="519"/>
        <v>0</v>
      </c>
      <c r="R3683">
        <f t="shared" si="520"/>
        <v>1</v>
      </c>
      <c r="S3683" s="15">
        <f t="shared" si="521"/>
        <v>42605.908182870371</v>
      </c>
      <c r="T3683" s="15">
        <f t="shared" si="522"/>
        <v>42635.908182870371</v>
      </c>
      <c r="U3683">
        <f t="shared" si="524"/>
        <v>2016</v>
      </c>
    </row>
    <row r="3684" spans="1:22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 t="s">
        <v>8313</v>
      </c>
      <c r="P3684" t="s">
        <v>8355</v>
      </c>
      <c r="Q3684">
        <f t="shared" si="519"/>
        <v>0</v>
      </c>
      <c r="R3684">
        <f t="shared" si="520"/>
        <v>1</v>
      </c>
      <c r="S3684" s="15">
        <f t="shared" si="521"/>
        <v>42031.884652777779</v>
      </c>
      <c r="T3684" s="15">
        <f t="shared" si="522"/>
        <v>42065.886111111111</v>
      </c>
      <c r="U3684">
        <f t="shared" si="524"/>
        <v>2015</v>
      </c>
    </row>
    <row r="3685" spans="1:22" ht="48" hidden="1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 t="s">
        <v>8327</v>
      </c>
      <c r="P3685" t="s">
        <v>8330</v>
      </c>
      <c r="Q3685">
        <f t="shared" si="519"/>
        <v>0</v>
      </c>
      <c r="R3685">
        <f t="shared" si="520"/>
        <v>1</v>
      </c>
      <c r="S3685" s="15">
        <f t="shared" si="521"/>
        <v>42044.927974537044</v>
      </c>
      <c r="T3685" s="15">
        <f t="shared" si="522"/>
        <v>42099.458333333328</v>
      </c>
      <c r="U3685">
        <f t="shared" si="524"/>
        <v>2015</v>
      </c>
    </row>
    <row r="3686" spans="1:22" ht="48" hidden="1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 t="s">
        <v>8323</v>
      </c>
      <c r="P3686" t="s">
        <v>8335</v>
      </c>
      <c r="Q3686">
        <f t="shared" si="519"/>
        <v>0</v>
      </c>
      <c r="R3686">
        <f t="shared" si="520"/>
        <v>1</v>
      </c>
      <c r="S3686" s="15">
        <f t="shared" si="521"/>
        <v>41942.84710648148</v>
      </c>
      <c r="T3686" s="15">
        <f t="shared" si="522"/>
        <v>41972.888773148152</v>
      </c>
      <c r="U3686">
        <f>YEAR(S3686)</f>
        <v>2014</v>
      </c>
    </row>
    <row r="3687" spans="1:22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 t="s">
        <v>8327</v>
      </c>
      <c r="P3687" t="s">
        <v>8330</v>
      </c>
      <c r="Q3687">
        <f t="shared" si="519"/>
        <v>0</v>
      </c>
      <c r="R3687">
        <f t="shared" si="520"/>
        <v>1</v>
      </c>
      <c r="S3687" s="15">
        <f t="shared" si="521"/>
        <v>42425.960983796293</v>
      </c>
      <c r="T3687" s="15">
        <f t="shared" si="522"/>
        <v>42463.006944444445</v>
      </c>
      <c r="U3687">
        <f t="shared" ref="U3687:U3750" si="526">YEAR(S3687)</f>
        <v>2016</v>
      </c>
    </row>
    <row r="3688" spans="1:22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 t="s">
        <v>8308</v>
      </c>
      <c r="P3688" t="s">
        <v>8310</v>
      </c>
      <c r="Q3688">
        <f t="shared" si="519"/>
        <v>0</v>
      </c>
      <c r="R3688">
        <f t="shared" si="520"/>
        <v>1</v>
      </c>
      <c r="S3688" s="15">
        <f t="shared" si="521"/>
        <v>42639.805601851855</v>
      </c>
      <c r="T3688" s="15">
        <f t="shared" si="522"/>
        <v>42669.805601851855</v>
      </c>
      <c r="U3688">
        <f t="shared" si="526"/>
        <v>2016</v>
      </c>
    </row>
    <row r="3689" spans="1:22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 t="s">
        <v>8316</v>
      </c>
      <c r="P3689" t="s">
        <v>8334</v>
      </c>
      <c r="Q3689">
        <f t="shared" si="519"/>
        <v>0</v>
      </c>
      <c r="R3689">
        <f t="shared" si="520"/>
        <v>1</v>
      </c>
      <c r="S3689" s="15">
        <f t="shared" si="521"/>
        <v>42347.203587962969</v>
      </c>
      <c r="T3689" s="15">
        <f t="shared" si="522"/>
        <v>42377.203587962969</v>
      </c>
      <c r="U3689">
        <f t="shared" si="526"/>
        <v>2015</v>
      </c>
    </row>
    <row r="3690" spans="1:22" ht="48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 t="s">
        <v>8323</v>
      </c>
      <c r="P3690" t="s">
        <v>8326</v>
      </c>
      <c r="Q3690">
        <f t="shared" si="519"/>
        <v>0</v>
      </c>
      <c r="R3690">
        <f t="shared" si="520"/>
        <v>1</v>
      </c>
      <c r="S3690" s="15">
        <f t="shared" si="521"/>
        <v>41789.893599537041</v>
      </c>
      <c r="T3690" s="15">
        <f t="shared" si="522"/>
        <v>41815.875</v>
      </c>
      <c r="U3690">
        <f t="shared" si="526"/>
        <v>2014</v>
      </c>
      <c r="V3690">
        <f t="shared" ref="V3690:V3691" si="527">_xlfn.DAYS(T3690,S3690)</f>
        <v>26</v>
      </c>
    </row>
    <row r="3691" spans="1:22" ht="48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 t="s">
        <v>8323</v>
      </c>
      <c r="P3691" t="s">
        <v>8326</v>
      </c>
      <c r="Q3691">
        <f t="shared" si="519"/>
        <v>0</v>
      </c>
      <c r="R3691">
        <f t="shared" si="520"/>
        <v>1</v>
      </c>
      <c r="S3691" s="15">
        <f t="shared" si="521"/>
        <v>42400.946597222224</v>
      </c>
      <c r="T3691" s="15">
        <f t="shared" si="522"/>
        <v>42428</v>
      </c>
      <c r="U3691">
        <f t="shared" si="526"/>
        <v>2016</v>
      </c>
      <c r="V3691">
        <f t="shared" si="527"/>
        <v>28</v>
      </c>
    </row>
    <row r="3692" spans="1:22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 t="s">
        <v>8346</v>
      </c>
      <c r="P3692" t="s">
        <v>8347</v>
      </c>
      <c r="Q3692">
        <f t="shared" si="519"/>
        <v>0</v>
      </c>
      <c r="R3692">
        <f t="shared" si="520"/>
        <v>1</v>
      </c>
      <c r="S3692" s="15">
        <f t="shared" si="521"/>
        <v>41918.818460648145</v>
      </c>
      <c r="T3692" s="15">
        <f t="shared" si="522"/>
        <v>41948.860127314816</v>
      </c>
      <c r="U3692">
        <f t="shared" si="526"/>
        <v>2014</v>
      </c>
    </row>
    <row r="3693" spans="1:22" ht="48" hidden="1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 t="s">
        <v>8313</v>
      </c>
      <c r="P3693" t="s">
        <v>8353</v>
      </c>
      <c r="Q3693">
        <f t="shared" si="519"/>
        <v>0</v>
      </c>
      <c r="R3693">
        <f t="shared" si="520"/>
        <v>1</v>
      </c>
      <c r="S3693" s="15">
        <f t="shared" si="521"/>
        <v>42413.433831018512</v>
      </c>
      <c r="T3693" s="15">
        <f t="shared" si="522"/>
        <v>42443.392164351855</v>
      </c>
      <c r="U3693">
        <f t="shared" si="526"/>
        <v>2016</v>
      </c>
    </row>
    <row r="3694" spans="1:22" ht="4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 t="s">
        <v>8323</v>
      </c>
      <c r="P3694" t="s">
        <v>8326</v>
      </c>
      <c r="Q3694">
        <f t="shared" si="519"/>
        <v>0</v>
      </c>
      <c r="R3694">
        <f t="shared" si="520"/>
        <v>1</v>
      </c>
      <c r="S3694" s="15">
        <f t="shared" si="521"/>
        <v>41905.636469907404</v>
      </c>
      <c r="T3694" s="15">
        <f t="shared" si="522"/>
        <v>41935.636469907404</v>
      </c>
      <c r="U3694">
        <f t="shared" si="526"/>
        <v>2014</v>
      </c>
      <c r="V3694">
        <f>_xlfn.DAYS(T3694,S3694)</f>
        <v>30</v>
      </c>
    </row>
    <row r="3695" spans="1:22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 t="s">
        <v>8321</v>
      </c>
      <c r="P3695" t="s">
        <v>8339</v>
      </c>
      <c r="Q3695">
        <f t="shared" si="519"/>
        <v>0</v>
      </c>
      <c r="R3695">
        <f t="shared" si="520"/>
        <v>1</v>
      </c>
      <c r="S3695" s="15">
        <f t="shared" si="521"/>
        <v>42488.848784722228</v>
      </c>
      <c r="T3695" s="15">
        <f t="shared" si="522"/>
        <v>42508.848784722228</v>
      </c>
      <c r="U3695">
        <f t="shared" si="526"/>
        <v>2016</v>
      </c>
    </row>
    <row r="3696" spans="1:22" ht="16" hidden="1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 t="s">
        <v>8316</v>
      </c>
      <c r="P3696" t="s">
        <v>8344</v>
      </c>
      <c r="Q3696">
        <f t="shared" si="519"/>
        <v>0</v>
      </c>
      <c r="R3696">
        <f t="shared" si="520"/>
        <v>1</v>
      </c>
      <c r="S3696" s="15">
        <f t="shared" si="521"/>
        <v>41828.649502314816</v>
      </c>
      <c r="T3696" s="15">
        <f t="shared" si="522"/>
        <v>41858.649502314816</v>
      </c>
      <c r="U3696">
        <f t="shared" si="526"/>
        <v>2014</v>
      </c>
    </row>
    <row r="3697" spans="1:22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 t="s">
        <v>8327</v>
      </c>
      <c r="P3697" t="s">
        <v>8330</v>
      </c>
      <c r="Q3697">
        <f t="shared" si="519"/>
        <v>0</v>
      </c>
      <c r="R3697">
        <f t="shared" si="520"/>
        <v>1</v>
      </c>
      <c r="S3697" s="15">
        <f t="shared" si="521"/>
        <v>42435.874212962968</v>
      </c>
      <c r="T3697" s="15">
        <f t="shared" si="522"/>
        <v>42494.832546296297</v>
      </c>
      <c r="U3697">
        <f t="shared" si="526"/>
        <v>2016</v>
      </c>
    </row>
    <row r="3698" spans="1:22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 t="s">
        <v>8308</v>
      </c>
      <c r="P3698" t="s">
        <v>8342</v>
      </c>
      <c r="Q3698">
        <f t="shared" si="519"/>
        <v>0</v>
      </c>
      <c r="R3698">
        <f t="shared" si="520"/>
        <v>1</v>
      </c>
      <c r="S3698" s="15">
        <f t="shared" si="521"/>
        <v>42515.727650462963</v>
      </c>
      <c r="T3698" s="15">
        <f t="shared" si="522"/>
        <v>42545.727650462963</v>
      </c>
      <c r="U3698">
        <f t="shared" si="526"/>
        <v>2016</v>
      </c>
    </row>
    <row r="3699" spans="1:22" ht="48" hidden="1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 t="s">
        <v>8323</v>
      </c>
      <c r="P3699" t="s">
        <v>8324</v>
      </c>
      <c r="Q3699">
        <f t="shared" si="519"/>
        <v>0</v>
      </c>
      <c r="R3699">
        <f t="shared" si="520"/>
        <v>1</v>
      </c>
      <c r="S3699" s="15">
        <f t="shared" si="521"/>
        <v>42509.374537037031</v>
      </c>
      <c r="T3699" s="15">
        <f t="shared" si="522"/>
        <v>42517.55</v>
      </c>
      <c r="U3699">
        <f t="shared" si="526"/>
        <v>2016</v>
      </c>
    </row>
    <row r="3700" spans="1:22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 t="s">
        <v>8323</v>
      </c>
      <c r="P3700" t="s">
        <v>8335</v>
      </c>
      <c r="Q3700">
        <f t="shared" si="519"/>
        <v>0</v>
      </c>
      <c r="R3700">
        <f t="shared" si="520"/>
        <v>1</v>
      </c>
      <c r="S3700" s="15">
        <f t="shared" si="521"/>
        <v>42665.970347222217</v>
      </c>
      <c r="T3700" s="15">
        <f t="shared" si="522"/>
        <v>42696.012013888889</v>
      </c>
      <c r="U3700">
        <f t="shared" si="526"/>
        <v>2016</v>
      </c>
    </row>
    <row r="3701" spans="1:22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 t="s">
        <v>8313</v>
      </c>
      <c r="P3701" t="s">
        <v>8351</v>
      </c>
      <c r="Q3701">
        <f t="shared" si="519"/>
        <v>0</v>
      </c>
      <c r="R3701">
        <f t="shared" si="520"/>
        <v>1</v>
      </c>
      <c r="S3701" s="15">
        <f t="shared" si="521"/>
        <v>42151.667337962965</v>
      </c>
      <c r="T3701" s="15">
        <f t="shared" si="522"/>
        <v>42211.667337962965</v>
      </c>
      <c r="U3701">
        <f t="shared" si="526"/>
        <v>2015</v>
      </c>
    </row>
    <row r="3702" spans="1:22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 t="s">
        <v>8311</v>
      </c>
      <c r="P3702" t="s">
        <v>8356</v>
      </c>
      <c r="Q3702">
        <f t="shared" si="519"/>
        <v>0</v>
      </c>
      <c r="R3702">
        <f t="shared" si="520"/>
        <v>1</v>
      </c>
      <c r="S3702" s="15">
        <f t="shared" si="521"/>
        <v>42474.86482638889</v>
      </c>
      <c r="T3702" s="15">
        <f t="shared" si="522"/>
        <v>42484.86482638889</v>
      </c>
      <c r="U3702">
        <f t="shared" si="526"/>
        <v>2016</v>
      </c>
    </row>
    <row r="3703" spans="1:22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 t="s">
        <v>8311</v>
      </c>
      <c r="P3703" t="s">
        <v>8348</v>
      </c>
      <c r="Q3703">
        <f t="shared" si="519"/>
        <v>0</v>
      </c>
      <c r="R3703">
        <f t="shared" si="520"/>
        <v>1</v>
      </c>
      <c r="S3703" s="15">
        <f t="shared" si="521"/>
        <v>42708.25309027778</v>
      </c>
      <c r="T3703" s="15">
        <f t="shared" si="522"/>
        <v>42738.25309027778</v>
      </c>
      <c r="U3703">
        <f t="shared" si="526"/>
        <v>2016</v>
      </c>
    </row>
    <row r="3704" spans="1:22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 t="s">
        <v>8319</v>
      </c>
      <c r="P3704" t="s">
        <v>8345</v>
      </c>
      <c r="Q3704">
        <f t="shared" si="519"/>
        <v>0</v>
      </c>
      <c r="R3704">
        <f t="shared" si="520"/>
        <v>1</v>
      </c>
      <c r="S3704" s="15">
        <f t="shared" si="521"/>
        <v>42044.724953703699</v>
      </c>
      <c r="T3704" s="15">
        <f t="shared" si="522"/>
        <v>42074.683287037042</v>
      </c>
      <c r="U3704">
        <f t="shared" si="526"/>
        <v>2015</v>
      </c>
    </row>
    <row r="3705" spans="1:22" ht="16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 t="s">
        <v>8323</v>
      </c>
      <c r="P3705" t="s">
        <v>8326</v>
      </c>
      <c r="Q3705">
        <f t="shared" si="519"/>
        <v>0</v>
      </c>
      <c r="R3705">
        <f t="shared" si="520"/>
        <v>1</v>
      </c>
      <c r="S3705" s="15">
        <f t="shared" si="521"/>
        <v>41890.16269675926</v>
      </c>
      <c r="T3705" s="15">
        <f t="shared" si="522"/>
        <v>41920.16269675926</v>
      </c>
      <c r="U3705">
        <f t="shared" si="526"/>
        <v>2014</v>
      </c>
      <c r="V3705">
        <f>_xlfn.DAYS(T3705,S3705)</f>
        <v>30</v>
      </c>
    </row>
    <row r="3706" spans="1:22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s">
        <v>8321</v>
      </c>
      <c r="P3706" t="s">
        <v>8337</v>
      </c>
      <c r="Q3706">
        <f t="shared" si="519"/>
        <v>0</v>
      </c>
      <c r="R3706">
        <f t="shared" si="520"/>
        <v>0</v>
      </c>
      <c r="S3706" s="15">
        <f t="shared" si="521"/>
        <v>42593.431793981479</v>
      </c>
      <c r="T3706" s="15">
        <f t="shared" si="522"/>
        <v>42653.431793981479</v>
      </c>
      <c r="U3706">
        <f t="shared" si="526"/>
        <v>2016</v>
      </c>
    </row>
    <row r="3707" spans="1:22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 t="s">
        <v>8323</v>
      </c>
      <c r="P3707" t="s">
        <v>8324</v>
      </c>
      <c r="Q3707">
        <f t="shared" si="519"/>
        <v>0</v>
      </c>
      <c r="R3707">
        <f t="shared" si="520"/>
        <v>0</v>
      </c>
      <c r="S3707" s="15">
        <f t="shared" si="521"/>
        <v>41863.757210648146</v>
      </c>
      <c r="T3707" s="15">
        <f t="shared" si="522"/>
        <v>41893.757210648146</v>
      </c>
      <c r="U3707">
        <f t="shared" si="526"/>
        <v>2014</v>
      </c>
    </row>
    <row r="3708" spans="1:22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 t="s">
        <v>8311</v>
      </c>
      <c r="P3708" t="s">
        <v>8348</v>
      </c>
      <c r="Q3708">
        <f t="shared" si="519"/>
        <v>0</v>
      </c>
      <c r="R3708">
        <f t="shared" si="520"/>
        <v>0</v>
      </c>
      <c r="S3708" s="15">
        <f t="shared" si="521"/>
        <v>41915.896967592591</v>
      </c>
      <c r="T3708" s="15">
        <f t="shared" si="522"/>
        <v>41973.989583333328</v>
      </c>
      <c r="U3708">
        <f t="shared" si="526"/>
        <v>2014</v>
      </c>
    </row>
    <row r="3709" spans="1:22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 t="s">
        <v>8321</v>
      </c>
      <c r="P3709" t="s">
        <v>8339</v>
      </c>
      <c r="Q3709">
        <f t="shared" si="519"/>
        <v>0</v>
      </c>
      <c r="R3709">
        <f t="shared" si="520"/>
        <v>0</v>
      </c>
      <c r="S3709" s="15">
        <f t="shared" si="521"/>
        <v>42596.03506944445</v>
      </c>
      <c r="T3709" s="15">
        <f t="shared" si="522"/>
        <v>42656.03506944445</v>
      </c>
      <c r="U3709">
        <f t="shared" si="526"/>
        <v>2016</v>
      </c>
    </row>
    <row r="3710" spans="1:22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 t="s">
        <v>8321</v>
      </c>
      <c r="P3710" t="s">
        <v>8325</v>
      </c>
      <c r="Q3710">
        <f t="shared" si="519"/>
        <v>0</v>
      </c>
      <c r="R3710">
        <f t="shared" si="520"/>
        <v>0</v>
      </c>
      <c r="S3710" s="15">
        <f t="shared" si="521"/>
        <v>42135.235254629632</v>
      </c>
      <c r="T3710" s="15">
        <f t="shared" si="522"/>
        <v>42195.235254629632</v>
      </c>
      <c r="U3710">
        <f t="shared" si="526"/>
        <v>2015</v>
      </c>
    </row>
    <row r="3711" spans="1:22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 t="s">
        <v>8323</v>
      </c>
      <c r="P3711" t="s">
        <v>8324</v>
      </c>
      <c r="Q3711">
        <f t="shared" si="519"/>
        <v>0</v>
      </c>
      <c r="R3711">
        <f t="shared" si="520"/>
        <v>0</v>
      </c>
      <c r="S3711" s="15">
        <f t="shared" si="521"/>
        <v>42362.36518518519</v>
      </c>
      <c r="T3711" s="15">
        <f t="shared" si="522"/>
        <v>42392.36518518519</v>
      </c>
      <c r="U3711">
        <f t="shared" si="526"/>
        <v>2015</v>
      </c>
    </row>
    <row r="3712" spans="1:22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 t="s">
        <v>8321</v>
      </c>
      <c r="P3712" t="s">
        <v>8325</v>
      </c>
      <c r="Q3712">
        <f t="shared" si="519"/>
        <v>0</v>
      </c>
      <c r="R3712">
        <f t="shared" si="520"/>
        <v>0</v>
      </c>
      <c r="S3712" s="15">
        <f t="shared" si="521"/>
        <v>42243.961273148147</v>
      </c>
      <c r="T3712" s="15">
        <f t="shared" si="522"/>
        <v>42278</v>
      </c>
      <c r="U3712">
        <f t="shared" si="526"/>
        <v>2015</v>
      </c>
    </row>
    <row r="3713" spans="1:21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 t="s">
        <v>8321</v>
      </c>
      <c r="P3713" t="s">
        <v>8325</v>
      </c>
      <c r="Q3713">
        <f t="shared" si="519"/>
        <v>0</v>
      </c>
      <c r="R3713">
        <f t="shared" si="520"/>
        <v>0</v>
      </c>
      <c r="S3713" s="15">
        <f t="shared" si="521"/>
        <v>42135.67050925926</v>
      </c>
      <c r="T3713" s="15">
        <f t="shared" si="522"/>
        <v>42195.67050925926</v>
      </c>
      <c r="U3713">
        <f t="shared" si="526"/>
        <v>2015</v>
      </c>
    </row>
    <row r="3714" spans="1:21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 t="s">
        <v>8321</v>
      </c>
      <c r="P3714" t="s">
        <v>8325</v>
      </c>
      <c r="Q3714">
        <f t="shared" si="519"/>
        <v>0</v>
      </c>
      <c r="R3714">
        <f t="shared" si="520"/>
        <v>0</v>
      </c>
      <c r="S3714" s="15">
        <f t="shared" si="521"/>
        <v>42482.048032407409</v>
      </c>
      <c r="T3714" s="15">
        <f t="shared" si="522"/>
        <v>42512.045138888891</v>
      </c>
      <c r="U3714">
        <f t="shared" si="526"/>
        <v>2016</v>
      </c>
    </row>
    <row r="3715" spans="1:21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 t="s">
        <v>8321</v>
      </c>
      <c r="P3715" t="s">
        <v>8325</v>
      </c>
      <c r="Q3715">
        <f t="shared" ref="Q3715:Q3778" si="528">ROUND(E3715/D3715*100,0)</f>
        <v>0</v>
      </c>
      <c r="R3715">
        <f t="shared" ref="R3715:R3778" si="529">IFERROR(ROUND(E3715/L3715,2),0)</f>
        <v>0</v>
      </c>
      <c r="S3715" s="15">
        <f t="shared" ref="S3715:S3778" si="530">(((J3715/60)/60)/24)+DATE(1970,1,1)</f>
        <v>42341.958923611113</v>
      </c>
      <c r="T3715" s="15">
        <f t="shared" ref="T3715:T3778" si="531">(((I3715/60)/60)/24)+DATE(1970,1,1)</f>
        <v>42371.958923611113</v>
      </c>
      <c r="U3715">
        <f t="shared" si="526"/>
        <v>2015</v>
      </c>
    </row>
    <row r="3716" spans="1:21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 t="s">
        <v>8323</v>
      </c>
      <c r="P3716" t="s">
        <v>8324</v>
      </c>
      <c r="Q3716">
        <f t="shared" si="528"/>
        <v>0</v>
      </c>
      <c r="R3716">
        <f t="shared" si="529"/>
        <v>0</v>
      </c>
      <c r="S3716" s="15">
        <f t="shared" si="530"/>
        <v>42346.20685185185</v>
      </c>
      <c r="T3716" s="15">
        <f t="shared" si="531"/>
        <v>42376.20685185185</v>
      </c>
      <c r="U3716">
        <f t="shared" si="526"/>
        <v>2015</v>
      </c>
    </row>
    <row r="3717" spans="1:21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 t="s">
        <v>8323</v>
      </c>
      <c r="P3717" t="s">
        <v>8324</v>
      </c>
      <c r="Q3717">
        <f t="shared" si="528"/>
        <v>0</v>
      </c>
      <c r="R3717">
        <f t="shared" si="529"/>
        <v>0</v>
      </c>
      <c r="S3717" s="15">
        <f t="shared" si="530"/>
        <v>41834.784120370372</v>
      </c>
      <c r="T3717" s="15">
        <f t="shared" si="531"/>
        <v>41864.784120370372</v>
      </c>
      <c r="U3717">
        <f t="shared" si="526"/>
        <v>2014</v>
      </c>
    </row>
    <row r="3718" spans="1:21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 t="s">
        <v>8308</v>
      </c>
      <c r="P3718" t="s">
        <v>8342</v>
      </c>
      <c r="Q3718">
        <f t="shared" si="528"/>
        <v>0</v>
      </c>
      <c r="R3718">
        <f t="shared" si="529"/>
        <v>0</v>
      </c>
      <c r="S3718" s="15">
        <f t="shared" si="530"/>
        <v>41968.262314814812</v>
      </c>
      <c r="T3718" s="15">
        <f t="shared" si="531"/>
        <v>42008.262314814812</v>
      </c>
      <c r="U3718">
        <f t="shared" si="526"/>
        <v>2014</v>
      </c>
    </row>
    <row r="3719" spans="1:21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 t="s">
        <v>8321</v>
      </c>
      <c r="P3719" t="s">
        <v>8325</v>
      </c>
      <c r="Q3719">
        <f t="shared" si="528"/>
        <v>0</v>
      </c>
      <c r="R3719">
        <f t="shared" si="529"/>
        <v>0</v>
      </c>
      <c r="S3719" s="15">
        <f t="shared" si="530"/>
        <v>42304.955381944441</v>
      </c>
      <c r="T3719" s="15">
        <f t="shared" si="531"/>
        <v>42334.997048611112</v>
      </c>
      <c r="U3719">
        <f t="shared" si="526"/>
        <v>2015</v>
      </c>
    </row>
    <row r="3720" spans="1:21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 t="s">
        <v>8308</v>
      </c>
      <c r="P3720" t="s">
        <v>8310</v>
      </c>
      <c r="Q3720">
        <f t="shared" si="528"/>
        <v>0</v>
      </c>
      <c r="R3720">
        <f t="shared" si="529"/>
        <v>0</v>
      </c>
      <c r="S3720" s="15">
        <f t="shared" si="530"/>
        <v>42189.673263888893</v>
      </c>
      <c r="T3720" s="15">
        <f t="shared" si="531"/>
        <v>42219.673263888893</v>
      </c>
      <c r="U3720">
        <f t="shared" si="526"/>
        <v>2015</v>
      </c>
    </row>
    <row r="3721" spans="1:21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 t="s">
        <v>8327</v>
      </c>
      <c r="P3721" t="s">
        <v>8354</v>
      </c>
      <c r="Q3721">
        <f t="shared" si="528"/>
        <v>0</v>
      </c>
      <c r="R3721">
        <f t="shared" si="529"/>
        <v>0</v>
      </c>
      <c r="S3721" s="15">
        <f t="shared" si="530"/>
        <v>40568.972569444442</v>
      </c>
      <c r="T3721" s="15">
        <f t="shared" si="531"/>
        <v>40598.972569444442</v>
      </c>
      <c r="U3721">
        <f t="shared" si="526"/>
        <v>2011</v>
      </c>
    </row>
    <row r="3722" spans="1:21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 t="s">
        <v>8308</v>
      </c>
      <c r="P3722" t="s">
        <v>8315</v>
      </c>
      <c r="Q3722">
        <f t="shared" si="528"/>
        <v>0</v>
      </c>
      <c r="R3722">
        <f t="shared" si="529"/>
        <v>0</v>
      </c>
      <c r="S3722" s="15">
        <f t="shared" si="530"/>
        <v>42536.246620370366</v>
      </c>
      <c r="T3722" s="15">
        <f t="shared" si="531"/>
        <v>42566.289583333331</v>
      </c>
      <c r="U3722">
        <f t="shared" si="526"/>
        <v>2016</v>
      </c>
    </row>
    <row r="3723" spans="1:21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 t="s">
        <v>8308</v>
      </c>
      <c r="P3723" t="s">
        <v>8342</v>
      </c>
      <c r="Q3723">
        <f t="shared" si="528"/>
        <v>0</v>
      </c>
      <c r="R3723">
        <f t="shared" si="529"/>
        <v>0</v>
      </c>
      <c r="S3723" s="15">
        <f t="shared" si="530"/>
        <v>42198.775787037041</v>
      </c>
      <c r="T3723" s="15">
        <f t="shared" si="531"/>
        <v>42227.775787037041</v>
      </c>
      <c r="U3723">
        <f t="shared" si="526"/>
        <v>2015</v>
      </c>
    </row>
    <row r="3724" spans="1:21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 t="s">
        <v>8323</v>
      </c>
      <c r="P3724" t="s">
        <v>8335</v>
      </c>
      <c r="Q3724">
        <f t="shared" si="528"/>
        <v>0</v>
      </c>
      <c r="R3724">
        <f t="shared" si="529"/>
        <v>0</v>
      </c>
      <c r="S3724" s="15">
        <f t="shared" si="530"/>
        <v>42469.951284722221</v>
      </c>
      <c r="T3724" s="15">
        <f t="shared" si="531"/>
        <v>42499.951284722221</v>
      </c>
      <c r="U3724">
        <f t="shared" si="526"/>
        <v>2016</v>
      </c>
    </row>
    <row r="3725" spans="1:21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 t="s">
        <v>8321</v>
      </c>
      <c r="P3725" t="s">
        <v>8325</v>
      </c>
      <c r="Q3725">
        <f t="shared" si="528"/>
        <v>0</v>
      </c>
      <c r="R3725">
        <f t="shared" si="529"/>
        <v>0</v>
      </c>
      <c r="S3725" s="15">
        <f t="shared" si="530"/>
        <v>42612.911712962959</v>
      </c>
      <c r="T3725" s="15">
        <f t="shared" si="531"/>
        <v>42642.911712962959</v>
      </c>
      <c r="U3725">
        <f t="shared" si="526"/>
        <v>2016</v>
      </c>
    </row>
    <row r="3726" spans="1:21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 t="s">
        <v>8327</v>
      </c>
      <c r="P3726" t="s">
        <v>8330</v>
      </c>
      <c r="Q3726">
        <f t="shared" si="528"/>
        <v>0</v>
      </c>
      <c r="R3726">
        <f t="shared" si="529"/>
        <v>0</v>
      </c>
      <c r="S3726" s="15">
        <f t="shared" si="530"/>
        <v>42796.069571759261</v>
      </c>
      <c r="T3726" s="15">
        <f t="shared" si="531"/>
        <v>42826.027905092589</v>
      </c>
      <c r="U3726">
        <f t="shared" si="526"/>
        <v>2017</v>
      </c>
    </row>
    <row r="3727" spans="1:21" ht="48" hidden="1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 t="s">
        <v>8316</v>
      </c>
      <c r="P3727" t="s">
        <v>8344</v>
      </c>
      <c r="Q3727">
        <f t="shared" si="528"/>
        <v>0</v>
      </c>
      <c r="R3727">
        <f t="shared" si="529"/>
        <v>0</v>
      </c>
      <c r="S3727" s="15">
        <f t="shared" si="530"/>
        <v>42000.300243055557</v>
      </c>
      <c r="T3727" s="15">
        <f t="shared" si="531"/>
        <v>42030.300243055557</v>
      </c>
      <c r="U3727">
        <f t="shared" si="526"/>
        <v>2014</v>
      </c>
    </row>
    <row r="3728" spans="1:21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 t="s">
        <v>8321</v>
      </c>
      <c r="P3728" t="s">
        <v>8337</v>
      </c>
      <c r="Q3728">
        <f t="shared" si="528"/>
        <v>0</v>
      </c>
      <c r="R3728">
        <f t="shared" si="529"/>
        <v>0</v>
      </c>
      <c r="S3728" s="15">
        <f t="shared" si="530"/>
        <v>42053.198287037041</v>
      </c>
      <c r="T3728" s="15">
        <f t="shared" si="531"/>
        <v>42083.15662037037</v>
      </c>
      <c r="U3728">
        <f t="shared" si="526"/>
        <v>2015</v>
      </c>
    </row>
    <row r="3729" spans="1:22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 t="s">
        <v>8311</v>
      </c>
      <c r="P3729" t="s">
        <v>8348</v>
      </c>
      <c r="Q3729">
        <f t="shared" si="528"/>
        <v>0</v>
      </c>
      <c r="R3729">
        <f t="shared" si="529"/>
        <v>0</v>
      </c>
      <c r="S3729" s="15">
        <f t="shared" si="530"/>
        <v>42115.936550925922</v>
      </c>
      <c r="T3729" s="15">
        <f t="shared" si="531"/>
        <v>42146.225694444445</v>
      </c>
      <c r="U3729">
        <f t="shared" si="526"/>
        <v>2015</v>
      </c>
    </row>
    <row r="3730" spans="1:22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 t="s">
        <v>8313</v>
      </c>
      <c r="P3730" t="s">
        <v>8353</v>
      </c>
      <c r="Q3730">
        <f t="shared" si="528"/>
        <v>0</v>
      </c>
      <c r="R3730">
        <f t="shared" si="529"/>
        <v>0</v>
      </c>
      <c r="S3730" s="15">
        <f t="shared" si="530"/>
        <v>42678.586655092593</v>
      </c>
      <c r="T3730" s="15">
        <f t="shared" si="531"/>
        <v>42708.628321759257</v>
      </c>
      <c r="U3730">
        <f t="shared" si="526"/>
        <v>2016</v>
      </c>
    </row>
    <row r="3731" spans="1:22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 t="s">
        <v>8319</v>
      </c>
      <c r="P3731" t="s">
        <v>8357</v>
      </c>
      <c r="Q3731">
        <f t="shared" si="528"/>
        <v>0</v>
      </c>
      <c r="R3731">
        <f t="shared" si="529"/>
        <v>0</v>
      </c>
      <c r="S3731" s="15">
        <f t="shared" si="530"/>
        <v>42732.00681712963</v>
      </c>
      <c r="T3731" s="15">
        <f t="shared" si="531"/>
        <v>42792.00681712963</v>
      </c>
      <c r="U3731">
        <f t="shared" si="526"/>
        <v>2016</v>
      </c>
    </row>
    <row r="3732" spans="1:22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 t="s">
        <v>8308</v>
      </c>
      <c r="P3732" t="s">
        <v>8342</v>
      </c>
      <c r="Q3732">
        <f t="shared" si="528"/>
        <v>0</v>
      </c>
      <c r="R3732">
        <f t="shared" si="529"/>
        <v>0</v>
      </c>
      <c r="S3732" s="15">
        <f t="shared" si="530"/>
        <v>42322.011574074073</v>
      </c>
      <c r="T3732" s="15">
        <f t="shared" si="531"/>
        <v>42367.011574074073</v>
      </c>
      <c r="U3732">
        <f t="shared" si="526"/>
        <v>2015</v>
      </c>
    </row>
    <row r="3733" spans="1:22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 t="s">
        <v>8321</v>
      </c>
      <c r="P3733" t="s">
        <v>8325</v>
      </c>
      <c r="Q3733">
        <f t="shared" si="528"/>
        <v>0</v>
      </c>
      <c r="R3733">
        <f t="shared" si="529"/>
        <v>0</v>
      </c>
      <c r="S3733" s="15">
        <f t="shared" si="530"/>
        <v>42321.08447916666</v>
      </c>
      <c r="T3733" s="15">
        <f t="shared" si="531"/>
        <v>42374</v>
      </c>
      <c r="U3733">
        <f t="shared" si="526"/>
        <v>2015</v>
      </c>
    </row>
    <row r="3734" spans="1:22" ht="48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 t="s">
        <v>8323</v>
      </c>
      <c r="P3734" t="s">
        <v>8326</v>
      </c>
      <c r="Q3734">
        <f t="shared" si="528"/>
        <v>0</v>
      </c>
      <c r="R3734">
        <f t="shared" si="529"/>
        <v>0</v>
      </c>
      <c r="S3734" s="15">
        <f t="shared" si="530"/>
        <v>42171.743969907402</v>
      </c>
      <c r="T3734" s="15">
        <f t="shared" si="531"/>
        <v>42201.743969907402</v>
      </c>
      <c r="U3734">
        <f t="shared" si="526"/>
        <v>2015</v>
      </c>
      <c r="V3734">
        <f>_xlfn.DAYS(T3734,S3734)</f>
        <v>30</v>
      </c>
    </row>
    <row r="3735" spans="1:22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 t="s">
        <v>8323</v>
      </c>
      <c r="P3735" t="s">
        <v>8335</v>
      </c>
      <c r="Q3735">
        <f t="shared" si="528"/>
        <v>0</v>
      </c>
      <c r="R3735">
        <f t="shared" si="529"/>
        <v>0</v>
      </c>
      <c r="S3735" s="15">
        <f t="shared" si="530"/>
        <v>42226.694780092599</v>
      </c>
      <c r="T3735" s="15">
        <f t="shared" si="531"/>
        <v>42261.694780092599</v>
      </c>
      <c r="U3735">
        <f t="shared" si="526"/>
        <v>2015</v>
      </c>
    </row>
    <row r="3736" spans="1:22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 t="s">
        <v>8313</v>
      </c>
      <c r="P3736" t="s">
        <v>8353</v>
      </c>
      <c r="Q3736">
        <f t="shared" si="528"/>
        <v>0</v>
      </c>
      <c r="R3736">
        <f t="shared" si="529"/>
        <v>0</v>
      </c>
      <c r="S3736" s="15">
        <f t="shared" si="530"/>
        <v>41800.819571759261</v>
      </c>
      <c r="T3736" s="15">
        <f t="shared" si="531"/>
        <v>41830.819571759261</v>
      </c>
      <c r="U3736">
        <f t="shared" si="526"/>
        <v>2014</v>
      </c>
    </row>
    <row r="3737" spans="1:22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 t="s">
        <v>8311</v>
      </c>
      <c r="P3737" t="s">
        <v>8348</v>
      </c>
      <c r="Q3737">
        <f t="shared" si="528"/>
        <v>0</v>
      </c>
      <c r="R3737">
        <f t="shared" si="529"/>
        <v>0</v>
      </c>
      <c r="S3737" s="15">
        <f t="shared" si="530"/>
        <v>42139.542303240742</v>
      </c>
      <c r="T3737" s="15">
        <f t="shared" si="531"/>
        <v>42169.542303240742</v>
      </c>
      <c r="U3737">
        <f t="shared" si="526"/>
        <v>2015</v>
      </c>
    </row>
    <row r="3738" spans="1:22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 t="s">
        <v>8327</v>
      </c>
      <c r="P3738" t="s">
        <v>8330</v>
      </c>
      <c r="Q3738">
        <f t="shared" si="528"/>
        <v>0</v>
      </c>
      <c r="R3738">
        <f t="shared" si="529"/>
        <v>0</v>
      </c>
      <c r="S3738" s="15">
        <f t="shared" si="530"/>
        <v>42796.207870370374</v>
      </c>
      <c r="T3738" s="15">
        <f t="shared" si="531"/>
        <v>42820.147916666669</v>
      </c>
      <c r="U3738">
        <f t="shared" si="526"/>
        <v>2017</v>
      </c>
    </row>
    <row r="3739" spans="1:22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 t="s">
        <v>8308</v>
      </c>
      <c r="P3739" t="s">
        <v>8342</v>
      </c>
      <c r="Q3739">
        <f t="shared" si="528"/>
        <v>0</v>
      </c>
      <c r="R3739">
        <f t="shared" si="529"/>
        <v>0</v>
      </c>
      <c r="S3739" s="15">
        <f t="shared" si="530"/>
        <v>41976.88490740741</v>
      </c>
      <c r="T3739" s="15">
        <f t="shared" si="531"/>
        <v>42006.88490740741</v>
      </c>
      <c r="U3739">
        <f t="shared" si="526"/>
        <v>2014</v>
      </c>
    </row>
    <row r="3740" spans="1:22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 t="s">
        <v>8308</v>
      </c>
      <c r="P3740" t="s">
        <v>8342</v>
      </c>
      <c r="Q3740">
        <f t="shared" si="528"/>
        <v>0</v>
      </c>
      <c r="R3740">
        <f t="shared" si="529"/>
        <v>0</v>
      </c>
      <c r="S3740" s="15">
        <f t="shared" si="530"/>
        <v>42213.013078703705</v>
      </c>
      <c r="T3740" s="15">
        <f t="shared" si="531"/>
        <v>42242.013078703705</v>
      </c>
      <c r="U3740">
        <f t="shared" si="526"/>
        <v>2015</v>
      </c>
    </row>
    <row r="3741" spans="1:22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 t="s">
        <v>8321</v>
      </c>
      <c r="P3741" t="s">
        <v>8339</v>
      </c>
      <c r="Q3741">
        <f t="shared" si="528"/>
        <v>0</v>
      </c>
      <c r="R3741">
        <f t="shared" si="529"/>
        <v>0</v>
      </c>
      <c r="S3741" s="15">
        <f t="shared" si="530"/>
        <v>40705.126631944448</v>
      </c>
      <c r="T3741" s="15">
        <f t="shared" si="531"/>
        <v>40765.126631944448</v>
      </c>
      <c r="U3741">
        <f t="shared" si="526"/>
        <v>2011</v>
      </c>
    </row>
    <row r="3742" spans="1:22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 t="s">
        <v>8308</v>
      </c>
      <c r="P3742" t="s">
        <v>8342</v>
      </c>
      <c r="Q3742">
        <f t="shared" si="528"/>
        <v>0</v>
      </c>
      <c r="R3742">
        <f t="shared" si="529"/>
        <v>0</v>
      </c>
      <c r="S3742" s="15">
        <f t="shared" si="530"/>
        <v>42055.739803240736</v>
      </c>
      <c r="T3742" s="15">
        <f t="shared" si="531"/>
        <v>42078.75</v>
      </c>
      <c r="U3742">
        <f t="shared" si="526"/>
        <v>2015</v>
      </c>
    </row>
    <row r="3743" spans="1:22" ht="48" hidden="1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 t="s">
        <v>8308</v>
      </c>
      <c r="P3743" t="s">
        <v>8342</v>
      </c>
      <c r="Q3743">
        <f t="shared" si="528"/>
        <v>0</v>
      </c>
      <c r="R3743">
        <f t="shared" si="529"/>
        <v>0</v>
      </c>
      <c r="S3743" s="15">
        <f t="shared" si="530"/>
        <v>42762.962013888886</v>
      </c>
      <c r="T3743" s="15">
        <f t="shared" si="531"/>
        <v>42791.961111111115</v>
      </c>
      <c r="U3743">
        <f t="shared" si="526"/>
        <v>2017</v>
      </c>
    </row>
    <row r="3744" spans="1:22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 t="s">
        <v>8308</v>
      </c>
      <c r="P3744" t="s">
        <v>8310</v>
      </c>
      <c r="Q3744">
        <f t="shared" si="528"/>
        <v>0</v>
      </c>
      <c r="R3744">
        <f t="shared" si="529"/>
        <v>0</v>
      </c>
      <c r="S3744" s="15">
        <f t="shared" si="530"/>
        <v>42676.995173611111</v>
      </c>
      <c r="T3744" s="15">
        <f t="shared" si="531"/>
        <v>42718.777083333334</v>
      </c>
      <c r="U3744">
        <f t="shared" si="526"/>
        <v>2016</v>
      </c>
    </row>
    <row r="3745" spans="1:22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 t="s">
        <v>8327</v>
      </c>
      <c r="P3745" t="s">
        <v>8350</v>
      </c>
      <c r="Q3745">
        <f t="shared" si="528"/>
        <v>0</v>
      </c>
      <c r="R3745">
        <f t="shared" si="529"/>
        <v>0</v>
      </c>
      <c r="S3745" s="15">
        <f t="shared" si="530"/>
        <v>41642.005150462966</v>
      </c>
      <c r="T3745" s="15">
        <f t="shared" si="531"/>
        <v>41663.005150462966</v>
      </c>
      <c r="U3745">
        <f t="shared" si="526"/>
        <v>2014</v>
      </c>
    </row>
    <row r="3746" spans="1:22" ht="48" hidden="1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 t="s">
        <v>8319</v>
      </c>
      <c r="P3746" t="s">
        <v>8357</v>
      </c>
      <c r="Q3746">
        <f t="shared" si="528"/>
        <v>0</v>
      </c>
      <c r="R3746">
        <f t="shared" si="529"/>
        <v>0</v>
      </c>
      <c r="S3746" s="15">
        <f t="shared" si="530"/>
        <v>42371.446909722217</v>
      </c>
      <c r="T3746" s="15">
        <f t="shared" si="531"/>
        <v>42401.446909722217</v>
      </c>
      <c r="U3746">
        <f t="shared" si="526"/>
        <v>2016</v>
      </c>
    </row>
    <row r="3747" spans="1:22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 t="s">
        <v>8319</v>
      </c>
      <c r="P3747" t="s">
        <v>8357</v>
      </c>
      <c r="Q3747">
        <f t="shared" si="528"/>
        <v>0</v>
      </c>
      <c r="R3747">
        <f t="shared" si="529"/>
        <v>0</v>
      </c>
      <c r="S3747" s="15">
        <f t="shared" si="530"/>
        <v>42612.600520833337</v>
      </c>
      <c r="T3747" s="15">
        <f t="shared" si="531"/>
        <v>42658.806249999994</v>
      </c>
      <c r="U3747">
        <f t="shared" si="526"/>
        <v>2016</v>
      </c>
    </row>
    <row r="3748" spans="1:22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 t="s">
        <v>8319</v>
      </c>
      <c r="P3748" t="s">
        <v>8345</v>
      </c>
      <c r="Q3748">
        <f t="shared" si="528"/>
        <v>0</v>
      </c>
      <c r="R3748">
        <f t="shared" si="529"/>
        <v>0</v>
      </c>
      <c r="S3748" s="15">
        <f t="shared" si="530"/>
        <v>42260.528807870374</v>
      </c>
      <c r="T3748" s="15">
        <f t="shared" si="531"/>
        <v>42290.528807870374</v>
      </c>
      <c r="U3748">
        <f t="shared" si="526"/>
        <v>2015</v>
      </c>
    </row>
    <row r="3749" spans="1:22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 t="s">
        <v>8311</v>
      </c>
      <c r="P3749" t="s">
        <v>8356</v>
      </c>
      <c r="Q3749">
        <f t="shared" si="528"/>
        <v>0</v>
      </c>
      <c r="R3749">
        <f t="shared" si="529"/>
        <v>0</v>
      </c>
      <c r="S3749" s="15">
        <f t="shared" si="530"/>
        <v>42774.447777777779</v>
      </c>
      <c r="T3749" s="15">
        <f t="shared" si="531"/>
        <v>42804.447777777779</v>
      </c>
      <c r="U3749">
        <f t="shared" si="526"/>
        <v>2017</v>
      </c>
    </row>
    <row r="3750" spans="1:22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 t="s">
        <v>8323</v>
      </c>
      <c r="P3750" t="s">
        <v>8324</v>
      </c>
      <c r="Q3750">
        <f t="shared" si="528"/>
        <v>0</v>
      </c>
      <c r="R3750">
        <f t="shared" si="529"/>
        <v>0</v>
      </c>
      <c r="S3750" s="15">
        <f t="shared" si="530"/>
        <v>42034.856817129628</v>
      </c>
      <c r="T3750" s="15">
        <f t="shared" si="531"/>
        <v>42064.856817129628</v>
      </c>
      <c r="U3750">
        <f t="shared" si="526"/>
        <v>2015</v>
      </c>
    </row>
    <row r="3751" spans="1:22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 t="s">
        <v>8323</v>
      </c>
      <c r="P3751" t="s">
        <v>8335</v>
      </c>
      <c r="Q3751">
        <f t="shared" si="528"/>
        <v>0</v>
      </c>
      <c r="R3751">
        <f t="shared" si="529"/>
        <v>0</v>
      </c>
      <c r="S3751" s="15">
        <f t="shared" si="530"/>
        <v>42291.833287037036</v>
      </c>
      <c r="T3751" s="15">
        <f t="shared" si="531"/>
        <v>42351.874953703707</v>
      </c>
      <c r="U3751">
        <f t="shared" ref="U3751:U3814" si="532">YEAR(S3751)</f>
        <v>2015</v>
      </c>
    </row>
    <row r="3752" spans="1:22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 t="s">
        <v>8321</v>
      </c>
      <c r="P3752" t="s">
        <v>8325</v>
      </c>
      <c r="Q3752">
        <f t="shared" si="528"/>
        <v>0</v>
      </c>
      <c r="R3752">
        <f t="shared" si="529"/>
        <v>0</v>
      </c>
      <c r="S3752" s="15">
        <f t="shared" si="530"/>
        <v>42047.394942129627</v>
      </c>
      <c r="T3752" s="15">
        <f t="shared" si="531"/>
        <v>42082.353275462956</v>
      </c>
      <c r="U3752">
        <f t="shared" si="532"/>
        <v>2015</v>
      </c>
    </row>
    <row r="3753" spans="1:22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 t="s">
        <v>8319</v>
      </c>
      <c r="P3753" t="s">
        <v>8345</v>
      </c>
      <c r="Q3753">
        <f t="shared" si="528"/>
        <v>0</v>
      </c>
      <c r="R3753">
        <f t="shared" si="529"/>
        <v>0</v>
      </c>
      <c r="S3753" s="15">
        <f t="shared" si="530"/>
        <v>41986.108726851846</v>
      </c>
      <c r="T3753" s="15">
        <f t="shared" si="531"/>
        <v>42016.108726851846</v>
      </c>
      <c r="U3753">
        <f t="shared" si="532"/>
        <v>2014</v>
      </c>
    </row>
    <row r="3754" spans="1:22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 t="s">
        <v>8308</v>
      </c>
      <c r="P3754" t="s">
        <v>8342</v>
      </c>
      <c r="Q3754">
        <f t="shared" si="528"/>
        <v>0</v>
      </c>
      <c r="R3754">
        <f t="shared" si="529"/>
        <v>0</v>
      </c>
      <c r="S3754" s="15">
        <f t="shared" si="530"/>
        <v>42328.560613425929</v>
      </c>
      <c r="T3754" s="15">
        <f t="shared" si="531"/>
        <v>42388.560613425929</v>
      </c>
      <c r="U3754">
        <f t="shared" si="532"/>
        <v>2015</v>
      </c>
    </row>
    <row r="3755" spans="1:22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 t="s">
        <v>8323</v>
      </c>
      <c r="P3755" t="s">
        <v>8324</v>
      </c>
      <c r="Q3755">
        <f t="shared" si="528"/>
        <v>0</v>
      </c>
      <c r="R3755">
        <f t="shared" si="529"/>
        <v>0</v>
      </c>
      <c r="S3755" s="15">
        <f t="shared" si="530"/>
        <v>42438.779131944444</v>
      </c>
      <c r="T3755" s="15">
        <f t="shared" si="531"/>
        <v>42498.73746527778</v>
      </c>
      <c r="U3755">
        <f t="shared" si="532"/>
        <v>2016</v>
      </c>
    </row>
    <row r="3756" spans="1:22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 t="s">
        <v>8308</v>
      </c>
      <c r="P3756" t="s">
        <v>8342</v>
      </c>
      <c r="Q3756">
        <f t="shared" si="528"/>
        <v>0</v>
      </c>
      <c r="R3756">
        <f t="shared" si="529"/>
        <v>0</v>
      </c>
      <c r="S3756" s="15">
        <f t="shared" si="530"/>
        <v>42122.009224537032</v>
      </c>
      <c r="T3756" s="15">
        <f t="shared" si="531"/>
        <v>42152.009224537032</v>
      </c>
      <c r="U3756">
        <f t="shared" si="532"/>
        <v>2015</v>
      </c>
    </row>
    <row r="3757" spans="1:22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 t="s">
        <v>8323</v>
      </c>
      <c r="P3757" t="s">
        <v>8324</v>
      </c>
      <c r="Q3757">
        <f t="shared" si="528"/>
        <v>0</v>
      </c>
      <c r="R3757">
        <f t="shared" si="529"/>
        <v>0</v>
      </c>
      <c r="S3757" s="15">
        <f t="shared" si="530"/>
        <v>41843.632523148146</v>
      </c>
      <c r="T3757" s="15">
        <f t="shared" si="531"/>
        <v>41903.632523148146</v>
      </c>
      <c r="U3757">
        <f t="shared" si="532"/>
        <v>2014</v>
      </c>
    </row>
    <row r="3758" spans="1:22" ht="48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 t="s">
        <v>8323</v>
      </c>
      <c r="P3758" t="s">
        <v>8326</v>
      </c>
      <c r="Q3758">
        <f t="shared" si="528"/>
        <v>0</v>
      </c>
      <c r="R3758">
        <f t="shared" si="529"/>
        <v>0</v>
      </c>
      <c r="S3758" s="15">
        <f t="shared" si="530"/>
        <v>42495.722187499996</v>
      </c>
      <c r="T3758" s="15">
        <f t="shared" si="531"/>
        <v>42525.722187499996</v>
      </c>
      <c r="U3758">
        <f t="shared" si="532"/>
        <v>2016</v>
      </c>
      <c r="V3758">
        <f>_xlfn.DAYS(T3758,S3758)</f>
        <v>30</v>
      </c>
    </row>
    <row r="3759" spans="1:22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 t="s">
        <v>8321</v>
      </c>
      <c r="P3759" t="s">
        <v>8337</v>
      </c>
      <c r="Q3759">
        <f t="shared" si="528"/>
        <v>0</v>
      </c>
      <c r="R3759">
        <f t="shared" si="529"/>
        <v>0</v>
      </c>
      <c r="S3759" s="15">
        <f t="shared" si="530"/>
        <v>42491.80768518518</v>
      </c>
      <c r="T3759" s="15">
        <f t="shared" si="531"/>
        <v>42521.729861111111</v>
      </c>
      <c r="U3759">
        <f t="shared" si="532"/>
        <v>2016</v>
      </c>
    </row>
    <row r="3760" spans="1:22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 t="s">
        <v>8308</v>
      </c>
      <c r="P3760" t="s">
        <v>8342</v>
      </c>
      <c r="Q3760">
        <f t="shared" si="528"/>
        <v>0</v>
      </c>
      <c r="R3760">
        <f t="shared" si="529"/>
        <v>0</v>
      </c>
      <c r="S3760" s="15">
        <f t="shared" si="530"/>
        <v>42143.79415509259</v>
      </c>
      <c r="T3760" s="15">
        <f t="shared" si="531"/>
        <v>42173.79415509259</v>
      </c>
      <c r="U3760">
        <f t="shared" si="532"/>
        <v>2015</v>
      </c>
    </row>
    <row r="3761" spans="1:22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 t="s">
        <v>8321</v>
      </c>
      <c r="P3761" t="s">
        <v>8337</v>
      </c>
      <c r="Q3761">
        <f t="shared" si="528"/>
        <v>0</v>
      </c>
      <c r="R3761">
        <f t="shared" si="529"/>
        <v>0</v>
      </c>
      <c r="S3761" s="15">
        <f t="shared" si="530"/>
        <v>42239.573993055557</v>
      </c>
      <c r="T3761" s="15">
        <f t="shared" si="531"/>
        <v>42289.573993055557</v>
      </c>
      <c r="U3761">
        <f t="shared" si="532"/>
        <v>2015</v>
      </c>
    </row>
    <row r="3762" spans="1:22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 t="s">
        <v>8321</v>
      </c>
      <c r="P3762" t="s">
        <v>8325</v>
      </c>
      <c r="Q3762">
        <f t="shared" si="528"/>
        <v>0</v>
      </c>
      <c r="R3762">
        <f t="shared" si="529"/>
        <v>0</v>
      </c>
      <c r="S3762" s="15">
        <f t="shared" si="530"/>
        <v>41959.369988425926</v>
      </c>
      <c r="T3762" s="15">
        <f t="shared" si="531"/>
        <v>41989.369988425926</v>
      </c>
      <c r="U3762">
        <f t="shared" si="532"/>
        <v>2014</v>
      </c>
    </row>
    <row r="3763" spans="1:22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 t="s">
        <v>8321</v>
      </c>
      <c r="P3763" t="s">
        <v>8325</v>
      </c>
      <c r="Q3763">
        <f t="shared" si="528"/>
        <v>0</v>
      </c>
      <c r="R3763">
        <f t="shared" si="529"/>
        <v>0</v>
      </c>
      <c r="S3763" s="15">
        <f t="shared" si="530"/>
        <v>42031.837546296301</v>
      </c>
      <c r="T3763" s="15">
        <f t="shared" si="531"/>
        <v>42091.79587962963</v>
      </c>
      <c r="U3763">
        <f t="shared" si="532"/>
        <v>2015</v>
      </c>
    </row>
    <row r="3764" spans="1:22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 t="s">
        <v>8321</v>
      </c>
      <c r="P3764" t="s">
        <v>8339</v>
      </c>
      <c r="Q3764">
        <f t="shared" si="528"/>
        <v>0</v>
      </c>
      <c r="R3764">
        <f t="shared" si="529"/>
        <v>0</v>
      </c>
      <c r="S3764" s="15">
        <f t="shared" si="530"/>
        <v>42669.594837962963</v>
      </c>
      <c r="T3764" s="15">
        <f t="shared" si="531"/>
        <v>42729.636504629627</v>
      </c>
      <c r="U3764">
        <f t="shared" si="532"/>
        <v>2016</v>
      </c>
    </row>
    <row r="3765" spans="1:22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 t="s">
        <v>8308</v>
      </c>
      <c r="P3765" t="s">
        <v>8342</v>
      </c>
      <c r="Q3765">
        <f t="shared" si="528"/>
        <v>0</v>
      </c>
      <c r="R3765">
        <f t="shared" si="529"/>
        <v>0</v>
      </c>
      <c r="S3765" s="15">
        <f t="shared" si="530"/>
        <v>42692.389062500006</v>
      </c>
      <c r="T3765" s="15">
        <f t="shared" si="531"/>
        <v>42722.389062500006</v>
      </c>
      <c r="U3765">
        <f t="shared" si="532"/>
        <v>2016</v>
      </c>
    </row>
    <row r="3766" spans="1:22" ht="48" hidden="1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 t="s">
        <v>8327</v>
      </c>
      <c r="P3766" t="s">
        <v>8354</v>
      </c>
      <c r="Q3766">
        <f t="shared" si="528"/>
        <v>0</v>
      </c>
      <c r="R3766">
        <f t="shared" si="529"/>
        <v>0</v>
      </c>
      <c r="S3766" s="15">
        <f t="shared" si="530"/>
        <v>42007.788680555561</v>
      </c>
      <c r="T3766" s="15">
        <f t="shared" si="531"/>
        <v>42037.788680555561</v>
      </c>
      <c r="U3766">
        <f t="shared" si="532"/>
        <v>2015</v>
      </c>
    </row>
    <row r="3767" spans="1:22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 t="s">
        <v>8311</v>
      </c>
      <c r="P3767" t="s">
        <v>8348</v>
      </c>
      <c r="Q3767">
        <f t="shared" si="528"/>
        <v>0</v>
      </c>
      <c r="R3767">
        <f t="shared" si="529"/>
        <v>0</v>
      </c>
      <c r="S3767" s="15">
        <f t="shared" si="530"/>
        <v>42299.926145833335</v>
      </c>
      <c r="T3767" s="15">
        <f t="shared" si="531"/>
        <v>42329.967812499999</v>
      </c>
      <c r="U3767">
        <f t="shared" si="532"/>
        <v>2015</v>
      </c>
    </row>
    <row r="3768" spans="1:22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 t="s">
        <v>8308</v>
      </c>
      <c r="P3768" t="s">
        <v>8342</v>
      </c>
      <c r="Q3768">
        <f t="shared" si="528"/>
        <v>0</v>
      </c>
      <c r="R3768">
        <f t="shared" si="529"/>
        <v>0</v>
      </c>
      <c r="S3768" s="15">
        <f t="shared" si="530"/>
        <v>42708.842245370368</v>
      </c>
      <c r="T3768" s="15">
        <f t="shared" si="531"/>
        <v>42738.842245370368</v>
      </c>
      <c r="U3768">
        <f t="shared" si="532"/>
        <v>2016</v>
      </c>
    </row>
    <row r="3769" spans="1:22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 t="s">
        <v>8308</v>
      </c>
      <c r="P3769" t="s">
        <v>8342</v>
      </c>
      <c r="Q3769">
        <f t="shared" si="528"/>
        <v>0</v>
      </c>
      <c r="R3769">
        <f t="shared" si="529"/>
        <v>0</v>
      </c>
      <c r="S3769" s="15">
        <f t="shared" si="530"/>
        <v>42444.268101851849</v>
      </c>
      <c r="T3769" s="15">
        <f t="shared" si="531"/>
        <v>42474.268101851849</v>
      </c>
      <c r="U3769">
        <f t="shared" si="532"/>
        <v>2016</v>
      </c>
    </row>
    <row r="3770" spans="1:22" ht="32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 t="s">
        <v>8323</v>
      </c>
      <c r="P3770" t="s">
        <v>8326</v>
      </c>
      <c r="Q3770">
        <f t="shared" si="528"/>
        <v>0</v>
      </c>
      <c r="R3770">
        <f t="shared" si="529"/>
        <v>0</v>
      </c>
      <c r="S3770" s="15">
        <f t="shared" si="530"/>
        <v>42037.986284722225</v>
      </c>
      <c r="T3770" s="15">
        <f t="shared" si="531"/>
        <v>42097.944618055553</v>
      </c>
      <c r="U3770">
        <f t="shared" si="532"/>
        <v>2015</v>
      </c>
      <c r="V3770">
        <f>_xlfn.DAYS(T3770,S3770)</f>
        <v>60</v>
      </c>
    </row>
    <row r="3771" spans="1:22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 t="s">
        <v>8323</v>
      </c>
      <c r="P3771" t="s">
        <v>8324</v>
      </c>
      <c r="Q3771">
        <f t="shared" si="528"/>
        <v>0</v>
      </c>
      <c r="R3771">
        <f t="shared" si="529"/>
        <v>0</v>
      </c>
      <c r="S3771" s="15">
        <f t="shared" si="530"/>
        <v>42118.139583333337</v>
      </c>
      <c r="T3771" s="15">
        <f t="shared" si="531"/>
        <v>42148.139583333337</v>
      </c>
      <c r="U3771">
        <f t="shared" si="532"/>
        <v>2015</v>
      </c>
    </row>
    <row r="3772" spans="1:22" ht="48" hidden="1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 t="s">
        <v>8323</v>
      </c>
      <c r="P3772" t="s">
        <v>8324</v>
      </c>
      <c r="Q3772">
        <f t="shared" si="528"/>
        <v>0</v>
      </c>
      <c r="R3772">
        <f t="shared" si="529"/>
        <v>0</v>
      </c>
      <c r="S3772" s="15">
        <f t="shared" si="530"/>
        <v>42433.650590277779</v>
      </c>
      <c r="T3772" s="15">
        <f t="shared" si="531"/>
        <v>42463.608923611115</v>
      </c>
      <c r="U3772">
        <f t="shared" si="532"/>
        <v>2016</v>
      </c>
    </row>
    <row r="3773" spans="1:22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 t="s">
        <v>8308</v>
      </c>
      <c r="P3773" t="s">
        <v>8342</v>
      </c>
      <c r="Q3773">
        <f t="shared" si="528"/>
        <v>0</v>
      </c>
      <c r="R3773">
        <f t="shared" si="529"/>
        <v>0</v>
      </c>
      <c r="S3773" s="15">
        <f t="shared" si="530"/>
        <v>42318.616851851853</v>
      </c>
      <c r="T3773" s="15">
        <f t="shared" si="531"/>
        <v>42378.616851851853</v>
      </c>
      <c r="U3773">
        <f t="shared" si="532"/>
        <v>2015</v>
      </c>
    </row>
    <row r="3774" spans="1:22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 t="s">
        <v>8319</v>
      </c>
      <c r="P3774" t="s">
        <v>8357</v>
      </c>
      <c r="Q3774">
        <f t="shared" si="528"/>
        <v>0</v>
      </c>
      <c r="R3774">
        <f t="shared" si="529"/>
        <v>0</v>
      </c>
      <c r="S3774" s="15">
        <f t="shared" si="530"/>
        <v>42105.072962962964</v>
      </c>
      <c r="T3774" s="15">
        <f t="shared" si="531"/>
        <v>42135.072962962964</v>
      </c>
      <c r="U3774">
        <f t="shared" si="532"/>
        <v>2015</v>
      </c>
    </row>
    <row r="3775" spans="1:22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 t="s">
        <v>8346</v>
      </c>
      <c r="P3775" t="s">
        <v>8347</v>
      </c>
      <c r="Q3775">
        <f t="shared" si="528"/>
        <v>0</v>
      </c>
      <c r="R3775">
        <f t="shared" si="529"/>
        <v>0</v>
      </c>
      <c r="S3775" s="15">
        <f t="shared" si="530"/>
        <v>42047.900960648149</v>
      </c>
      <c r="T3775" s="15">
        <f t="shared" si="531"/>
        <v>42089</v>
      </c>
      <c r="U3775">
        <f t="shared" si="532"/>
        <v>2015</v>
      </c>
    </row>
    <row r="3776" spans="1:22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 t="s">
        <v>8316</v>
      </c>
      <c r="P3776" t="s">
        <v>8344</v>
      </c>
      <c r="Q3776">
        <f t="shared" si="528"/>
        <v>0</v>
      </c>
      <c r="R3776">
        <f t="shared" si="529"/>
        <v>0</v>
      </c>
      <c r="S3776" s="15">
        <f t="shared" si="530"/>
        <v>42332.908194444448</v>
      </c>
      <c r="T3776" s="15">
        <f t="shared" si="531"/>
        <v>42362.908194444448</v>
      </c>
      <c r="U3776">
        <f t="shared" si="532"/>
        <v>2015</v>
      </c>
    </row>
    <row r="3777" spans="1:22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 t="s">
        <v>8311</v>
      </c>
      <c r="P3777" t="s">
        <v>8348</v>
      </c>
      <c r="Q3777">
        <f t="shared" si="528"/>
        <v>0</v>
      </c>
      <c r="R3777">
        <f t="shared" si="529"/>
        <v>0</v>
      </c>
      <c r="S3777" s="15">
        <f t="shared" si="530"/>
        <v>42175.780416666668</v>
      </c>
      <c r="T3777" s="15">
        <f t="shared" si="531"/>
        <v>42205.780416666668</v>
      </c>
      <c r="U3777">
        <f t="shared" si="532"/>
        <v>2015</v>
      </c>
    </row>
    <row r="3778" spans="1:22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 t="s">
        <v>8319</v>
      </c>
      <c r="P3778" t="s">
        <v>8345</v>
      </c>
      <c r="Q3778">
        <f t="shared" si="528"/>
        <v>0</v>
      </c>
      <c r="R3778">
        <f t="shared" si="529"/>
        <v>0</v>
      </c>
      <c r="S3778" s="15">
        <f t="shared" si="530"/>
        <v>41822.040497685186</v>
      </c>
      <c r="T3778" s="15">
        <f t="shared" si="531"/>
        <v>41852.040497685186</v>
      </c>
      <c r="U3778">
        <f t="shared" si="532"/>
        <v>2014</v>
      </c>
    </row>
    <row r="3779" spans="1:22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 t="s">
        <v>8311</v>
      </c>
      <c r="P3779" t="s">
        <v>8348</v>
      </c>
      <c r="Q3779">
        <f t="shared" ref="Q3779:Q3842" si="533">ROUND(E3779/D3779*100,0)</f>
        <v>0</v>
      </c>
      <c r="R3779">
        <f t="shared" ref="R3779:R3842" si="534">IFERROR(ROUND(E3779/L3779,2),0)</f>
        <v>0</v>
      </c>
      <c r="S3779" s="15">
        <f t="shared" ref="S3779:S3842" si="535">(((J3779/60)/60)/24)+DATE(1970,1,1)</f>
        <v>42312.204814814817</v>
      </c>
      <c r="T3779" s="15">
        <f t="shared" ref="T3779:T3842" si="536">(((I3779/60)/60)/24)+DATE(1970,1,1)</f>
        <v>42340.725694444445</v>
      </c>
      <c r="U3779">
        <f t="shared" si="532"/>
        <v>2015</v>
      </c>
    </row>
    <row r="3780" spans="1:22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 t="s">
        <v>8319</v>
      </c>
      <c r="P3780" t="s">
        <v>8357</v>
      </c>
      <c r="Q3780">
        <f t="shared" si="533"/>
        <v>0</v>
      </c>
      <c r="R3780">
        <f t="shared" si="534"/>
        <v>0</v>
      </c>
      <c r="S3780" s="15">
        <f t="shared" si="535"/>
        <v>41928.015439814815</v>
      </c>
      <c r="T3780" s="15">
        <f t="shared" si="536"/>
        <v>41958.057106481487</v>
      </c>
      <c r="U3780">
        <f t="shared" si="532"/>
        <v>2014</v>
      </c>
    </row>
    <row r="3781" spans="1:22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 t="s">
        <v>8319</v>
      </c>
      <c r="P3781" t="s">
        <v>8345</v>
      </c>
      <c r="Q3781">
        <f t="shared" si="533"/>
        <v>0</v>
      </c>
      <c r="R3781">
        <f t="shared" si="534"/>
        <v>0</v>
      </c>
      <c r="S3781" s="15">
        <f t="shared" si="535"/>
        <v>41842.980879629627</v>
      </c>
      <c r="T3781" s="15">
        <f t="shared" si="536"/>
        <v>41872.980879629627</v>
      </c>
      <c r="U3781">
        <f t="shared" si="532"/>
        <v>2014</v>
      </c>
    </row>
    <row r="3782" spans="1:22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 t="s">
        <v>8308</v>
      </c>
      <c r="P3782" t="s">
        <v>8342</v>
      </c>
      <c r="Q3782">
        <f t="shared" si="533"/>
        <v>0</v>
      </c>
      <c r="R3782">
        <f t="shared" si="534"/>
        <v>0</v>
      </c>
      <c r="S3782" s="15">
        <f t="shared" si="535"/>
        <v>42717.121377314819</v>
      </c>
      <c r="T3782" s="15">
        <f t="shared" si="536"/>
        <v>42745.372916666667</v>
      </c>
      <c r="U3782">
        <f t="shared" si="532"/>
        <v>2016</v>
      </c>
    </row>
    <row r="3783" spans="1:22" ht="48" hidden="1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 t="s">
        <v>8321</v>
      </c>
      <c r="P3783" t="s">
        <v>8339</v>
      </c>
      <c r="Q3783">
        <f t="shared" si="533"/>
        <v>0</v>
      </c>
      <c r="R3783">
        <f t="shared" si="534"/>
        <v>0</v>
      </c>
      <c r="S3783" s="15">
        <f t="shared" si="535"/>
        <v>42114.726134259254</v>
      </c>
      <c r="T3783" s="15">
        <f t="shared" si="536"/>
        <v>42144.726134259254</v>
      </c>
      <c r="U3783">
        <f t="shared" si="532"/>
        <v>2015</v>
      </c>
    </row>
    <row r="3784" spans="1:22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 t="s">
        <v>8311</v>
      </c>
      <c r="P3784" t="s">
        <v>8349</v>
      </c>
      <c r="Q3784">
        <f t="shared" si="533"/>
        <v>0</v>
      </c>
      <c r="R3784">
        <f t="shared" si="534"/>
        <v>0</v>
      </c>
      <c r="S3784" s="15">
        <f t="shared" si="535"/>
        <v>41389.679560185185</v>
      </c>
      <c r="T3784" s="15">
        <f t="shared" si="536"/>
        <v>41419.679560185185</v>
      </c>
      <c r="U3784">
        <f t="shared" si="532"/>
        <v>2013</v>
      </c>
    </row>
    <row r="3785" spans="1:22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 t="s">
        <v>8308</v>
      </c>
      <c r="P3785" t="s">
        <v>8342</v>
      </c>
      <c r="Q3785">
        <f t="shared" si="533"/>
        <v>0</v>
      </c>
      <c r="R3785">
        <f t="shared" si="534"/>
        <v>0</v>
      </c>
      <c r="S3785" s="15">
        <f t="shared" si="535"/>
        <v>42237.016388888893</v>
      </c>
      <c r="T3785" s="15">
        <f t="shared" si="536"/>
        <v>42282.016388888893</v>
      </c>
      <c r="U3785">
        <f t="shared" si="532"/>
        <v>2015</v>
      </c>
    </row>
    <row r="3786" spans="1:22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 t="s">
        <v>8308</v>
      </c>
      <c r="P3786" t="s">
        <v>8342</v>
      </c>
      <c r="Q3786">
        <f t="shared" si="533"/>
        <v>0</v>
      </c>
      <c r="R3786">
        <f t="shared" si="534"/>
        <v>0</v>
      </c>
      <c r="S3786" s="15">
        <f t="shared" si="535"/>
        <v>41954.838240740741</v>
      </c>
      <c r="T3786" s="15">
        <f t="shared" si="536"/>
        <v>42014.838240740741</v>
      </c>
      <c r="U3786">
        <f t="shared" si="532"/>
        <v>2014</v>
      </c>
    </row>
    <row r="3787" spans="1:22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 t="s">
        <v>8319</v>
      </c>
      <c r="P3787" t="s">
        <v>8345</v>
      </c>
      <c r="Q3787">
        <f t="shared" si="533"/>
        <v>0</v>
      </c>
      <c r="R3787">
        <f t="shared" si="534"/>
        <v>0</v>
      </c>
      <c r="S3787" s="15">
        <f t="shared" si="535"/>
        <v>42077.119409722218</v>
      </c>
      <c r="T3787" s="15">
        <f t="shared" si="536"/>
        <v>42107.119409722218</v>
      </c>
      <c r="U3787">
        <f t="shared" si="532"/>
        <v>2015</v>
      </c>
    </row>
    <row r="3788" spans="1:22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 t="s">
        <v>8319</v>
      </c>
      <c r="P3788" t="s">
        <v>8345</v>
      </c>
      <c r="Q3788">
        <f t="shared" si="533"/>
        <v>0</v>
      </c>
      <c r="R3788">
        <f t="shared" si="534"/>
        <v>0</v>
      </c>
      <c r="S3788" s="15">
        <f t="shared" si="535"/>
        <v>41892.974803240737</v>
      </c>
      <c r="T3788" s="15">
        <f t="shared" si="536"/>
        <v>41912.974803240737</v>
      </c>
      <c r="U3788">
        <f t="shared" si="532"/>
        <v>2014</v>
      </c>
    </row>
    <row r="3789" spans="1:22" ht="4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 t="s">
        <v>8323</v>
      </c>
      <c r="P3789" t="s">
        <v>8326</v>
      </c>
      <c r="Q3789">
        <f t="shared" si="533"/>
        <v>0</v>
      </c>
      <c r="R3789">
        <f t="shared" si="534"/>
        <v>0</v>
      </c>
      <c r="S3789" s="15">
        <f t="shared" si="535"/>
        <v>41922.535185185188</v>
      </c>
      <c r="T3789" s="15">
        <f t="shared" si="536"/>
        <v>41930.207638888889</v>
      </c>
      <c r="U3789">
        <f t="shared" si="532"/>
        <v>2014</v>
      </c>
      <c r="V3789">
        <f>_xlfn.DAYS(T3789,S3789)</f>
        <v>8</v>
      </c>
    </row>
    <row r="3790" spans="1:22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 t="s">
        <v>8323</v>
      </c>
      <c r="P3790" t="s">
        <v>8335</v>
      </c>
      <c r="Q3790">
        <f t="shared" si="533"/>
        <v>0</v>
      </c>
      <c r="R3790">
        <f t="shared" si="534"/>
        <v>0</v>
      </c>
      <c r="S3790" s="15">
        <f t="shared" si="535"/>
        <v>42615.346817129626</v>
      </c>
      <c r="T3790" s="15">
        <f t="shared" si="536"/>
        <v>42616.416666666672</v>
      </c>
      <c r="U3790">
        <f t="shared" si="532"/>
        <v>2016</v>
      </c>
    </row>
    <row r="3791" spans="1:22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 t="s">
        <v>8323</v>
      </c>
      <c r="P3791" t="s">
        <v>8335</v>
      </c>
      <c r="Q3791">
        <f t="shared" si="533"/>
        <v>0</v>
      </c>
      <c r="R3791">
        <f t="shared" si="534"/>
        <v>0</v>
      </c>
      <c r="S3791" s="15">
        <f t="shared" si="535"/>
        <v>42373.983449074076</v>
      </c>
      <c r="T3791" s="15">
        <f t="shared" si="536"/>
        <v>42400.960416666669</v>
      </c>
      <c r="U3791">
        <f t="shared" si="532"/>
        <v>2016</v>
      </c>
    </row>
    <row r="3792" spans="1:22" ht="48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 t="s">
        <v>8323</v>
      </c>
      <c r="P3792" t="s">
        <v>8326</v>
      </c>
      <c r="Q3792">
        <f t="shared" si="533"/>
        <v>0</v>
      </c>
      <c r="R3792">
        <f t="shared" si="534"/>
        <v>0</v>
      </c>
      <c r="S3792" s="15">
        <f t="shared" si="535"/>
        <v>41829.325497685182</v>
      </c>
      <c r="T3792" s="15">
        <f t="shared" si="536"/>
        <v>41889.325497685182</v>
      </c>
      <c r="U3792">
        <f t="shared" si="532"/>
        <v>2014</v>
      </c>
      <c r="V3792">
        <f>_xlfn.DAYS(T3792,S3792)</f>
        <v>60</v>
      </c>
    </row>
    <row r="3793" spans="1:22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 t="s">
        <v>8321</v>
      </c>
      <c r="P3793" t="s">
        <v>8325</v>
      </c>
      <c r="Q3793">
        <f t="shared" si="533"/>
        <v>0</v>
      </c>
      <c r="R3793">
        <f t="shared" si="534"/>
        <v>0</v>
      </c>
      <c r="S3793" s="15">
        <f t="shared" si="535"/>
        <v>42164.893993055557</v>
      </c>
      <c r="T3793" s="15">
        <f t="shared" si="536"/>
        <v>42194.893993055557</v>
      </c>
      <c r="U3793">
        <f t="shared" si="532"/>
        <v>2015</v>
      </c>
    </row>
    <row r="3794" spans="1:22" ht="32" hidden="1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 t="s">
        <v>8308</v>
      </c>
      <c r="P3794" t="s">
        <v>8342</v>
      </c>
      <c r="Q3794">
        <f t="shared" si="533"/>
        <v>0</v>
      </c>
      <c r="R3794">
        <f t="shared" si="534"/>
        <v>0</v>
      </c>
      <c r="S3794" s="15">
        <f t="shared" si="535"/>
        <v>42264.620115740734</v>
      </c>
      <c r="T3794" s="15">
        <f t="shared" si="536"/>
        <v>42294.620115740734</v>
      </c>
      <c r="U3794">
        <f t="shared" si="532"/>
        <v>2015</v>
      </c>
    </row>
    <row r="3795" spans="1:22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 t="s">
        <v>8321</v>
      </c>
      <c r="P3795" t="s">
        <v>8325</v>
      </c>
      <c r="Q3795">
        <f t="shared" si="533"/>
        <v>0</v>
      </c>
      <c r="R3795">
        <f t="shared" si="534"/>
        <v>0</v>
      </c>
      <c r="S3795" s="15">
        <f t="shared" si="535"/>
        <v>42713.962499999994</v>
      </c>
      <c r="T3795" s="15">
        <f t="shared" si="536"/>
        <v>42734.375</v>
      </c>
      <c r="U3795">
        <f t="shared" si="532"/>
        <v>2016</v>
      </c>
    </row>
    <row r="3796" spans="1:22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 t="s">
        <v>8321</v>
      </c>
      <c r="P3796" t="s">
        <v>8325</v>
      </c>
      <c r="Q3796">
        <f t="shared" si="533"/>
        <v>0</v>
      </c>
      <c r="R3796">
        <f t="shared" si="534"/>
        <v>0</v>
      </c>
      <c r="S3796" s="15">
        <f t="shared" si="535"/>
        <v>42165.922858796301</v>
      </c>
      <c r="T3796" s="15">
        <f t="shared" si="536"/>
        <v>42195.922858796301</v>
      </c>
      <c r="U3796">
        <f t="shared" si="532"/>
        <v>2015</v>
      </c>
    </row>
    <row r="3797" spans="1:22" ht="48" hidden="1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 t="s">
        <v>8308</v>
      </c>
      <c r="P3797" t="s">
        <v>8342</v>
      </c>
      <c r="Q3797">
        <f t="shared" si="533"/>
        <v>0</v>
      </c>
      <c r="R3797">
        <f t="shared" si="534"/>
        <v>0</v>
      </c>
      <c r="S3797" s="15">
        <f t="shared" si="535"/>
        <v>42165.785289351858</v>
      </c>
      <c r="T3797" s="15">
        <f t="shared" si="536"/>
        <v>42195.785289351858</v>
      </c>
      <c r="U3797">
        <f t="shared" si="532"/>
        <v>2015</v>
      </c>
    </row>
    <row r="3798" spans="1:22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 t="s">
        <v>8308</v>
      </c>
      <c r="P3798" t="s">
        <v>8342</v>
      </c>
      <c r="Q3798">
        <f t="shared" si="533"/>
        <v>0</v>
      </c>
      <c r="R3798">
        <f t="shared" si="534"/>
        <v>0</v>
      </c>
      <c r="S3798" s="15">
        <f t="shared" si="535"/>
        <v>42790.895567129628</v>
      </c>
      <c r="T3798" s="15">
        <f t="shared" si="536"/>
        <v>42820.853900462964</v>
      </c>
      <c r="U3798">
        <f t="shared" si="532"/>
        <v>2017</v>
      </c>
    </row>
    <row r="3799" spans="1:22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 t="s">
        <v>8316</v>
      </c>
      <c r="P3799" t="s">
        <v>8334</v>
      </c>
      <c r="Q3799">
        <f t="shared" si="533"/>
        <v>0</v>
      </c>
      <c r="R3799">
        <f t="shared" si="534"/>
        <v>0</v>
      </c>
      <c r="S3799" s="15">
        <f t="shared" si="535"/>
        <v>40799.872685185182</v>
      </c>
      <c r="T3799" s="15">
        <f t="shared" si="536"/>
        <v>40844.872685185182</v>
      </c>
      <c r="U3799">
        <f t="shared" si="532"/>
        <v>2011</v>
      </c>
    </row>
    <row r="3800" spans="1:22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 t="s">
        <v>8319</v>
      </c>
      <c r="P3800" t="s">
        <v>8345</v>
      </c>
      <c r="Q3800">
        <f t="shared" si="533"/>
        <v>0</v>
      </c>
      <c r="R3800">
        <f t="shared" si="534"/>
        <v>0</v>
      </c>
      <c r="S3800" s="15">
        <f t="shared" si="535"/>
        <v>41871.972025462965</v>
      </c>
      <c r="T3800" s="15">
        <f t="shared" si="536"/>
        <v>41931.972025462965</v>
      </c>
      <c r="U3800">
        <f t="shared" si="532"/>
        <v>2014</v>
      </c>
    </row>
    <row r="3801" spans="1:22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 t="s">
        <v>8319</v>
      </c>
      <c r="P3801" t="s">
        <v>8345</v>
      </c>
      <c r="Q3801">
        <f t="shared" si="533"/>
        <v>0</v>
      </c>
      <c r="R3801">
        <f t="shared" si="534"/>
        <v>0</v>
      </c>
      <c r="S3801" s="15">
        <f t="shared" si="535"/>
        <v>42224.102581018517</v>
      </c>
      <c r="T3801" s="15">
        <f t="shared" si="536"/>
        <v>42254.102581018517</v>
      </c>
      <c r="U3801">
        <f t="shared" si="532"/>
        <v>2015</v>
      </c>
    </row>
    <row r="3802" spans="1:22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 t="s">
        <v>8327</v>
      </c>
      <c r="P3802" t="s">
        <v>8354</v>
      </c>
      <c r="Q3802">
        <f t="shared" si="533"/>
        <v>0</v>
      </c>
      <c r="R3802">
        <f t="shared" si="534"/>
        <v>0</v>
      </c>
      <c r="S3802" s="15">
        <f t="shared" si="535"/>
        <v>41125.283159722225</v>
      </c>
      <c r="T3802" s="15">
        <f t="shared" si="536"/>
        <v>41145.283159722225</v>
      </c>
      <c r="U3802">
        <f t="shared" si="532"/>
        <v>2012</v>
      </c>
    </row>
    <row r="3803" spans="1:22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 t="s">
        <v>8311</v>
      </c>
      <c r="P3803" t="s">
        <v>8348</v>
      </c>
      <c r="Q3803">
        <f t="shared" si="533"/>
        <v>0</v>
      </c>
      <c r="R3803">
        <f t="shared" si="534"/>
        <v>0</v>
      </c>
      <c r="S3803" s="15">
        <f t="shared" si="535"/>
        <v>42795.696145833332</v>
      </c>
      <c r="T3803" s="15">
        <f t="shared" si="536"/>
        <v>42840.654479166667</v>
      </c>
      <c r="U3803">
        <f t="shared" si="532"/>
        <v>2017</v>
      </c>
    </row>
    <row r="3804" spans="1:22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 t="s">
        <v>8308</v>
      </c>
      <c r="P3804" t="s">
        <v>8342</v>
      </c>
      <c r="Q3804">
        <f t="shared" si="533"/>
        <v>0</v>
      </c>
      <c r="R3804">
        <f t="shared" si="534"/>
        <v>0</v>
      </c>
      <c r="S3804" s="15">
        <f t="shared" si="535"/>
        <v>42380.812627314815</v>
      </c>
      <c r="T3804" s="15">
        <f t="shared" si="536"/>
        <v>42410.812627314815</v>
      </c>
      <c r="U3804">
        <f t="shared" si="532"/>
        <v>2016</v>
      </c>
    </row>
    <row r="3805" spans="1:22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 t="s">
        <v>8323</v>
      </c>
      <c r="P3805" t="s">
        <v>8324</v>
      </c>
      <c r="Q3805">
        <f t="shared" si="533"/>
        <v>0</v>
      </c>
      <c r="R3805">
        <f t="shared" si="534"/>
        <v>0</v>
      </c>
      <c r="S3805" s="15">
        <f t="shared" si="535"/>
        <v>41851.636388888888</v>
      </c>
      <c r="T3805" s="15">
        <f t="shared" si="536"/>
        <v>41911.636388888888</v>
      </c>
      <c r="U3805">
        <f t="shared" si="532"/>
        <v>2014</v>
      </c>
    </row>
    <row r="3806" spans="1:22" ht="32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 t="s">
        <v>8323</v>
      </c>
      <c r="P3806" t="s">
        <v>8326</v>
      </c>
      <c r="Q3806">
        <f t="shared" si="533"/>
        <v>0</v>
      </c>
      <c r="R3806">
        <f t="shared" si="534"/>
        <v>0</v>
      </c>
      <c r="S3806" s="15">
        <f t="shared" si="535"/>
        <v>42762.040902777779</v>
      </c>
      <c r="T3806" s="15">
        <f t="shared" si="536"/>
        <v>42821.999236111107</v>
      </c>
      <c r="U3806">
        <f t="shared" si="532"/>
        <v>2017</v>
      </c>
      <c r="V3806">
        <f>_xlfn.DAYS(T3806,S3806)</f>
        <v>59</v>
      </c>
    </row>
    <row r="3807" spans="1:22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 t="s">
        <v>8323</v>
      </c>
      <c r="P3807" t="s">
        <v>8335</v>
      </c>
      <c r="Q3807">
        <f t="shared" si="533"/>
        <v>0</v>
      </c>
      <c r="R3807">
        <f t="shared" si="534"/>
        <v>0</v>
      </c>
      <c r="S3807" s="15">
        <f t="shared" si="535"/>
        <v>42285.143969907411</v>
      </c>
      <c r="T3807" s="15">
        <f t="shared" si="536"/>
        <v>42325.185636574075</v>
      </c>
      <c r="U3807">
        <f t="shared" si="532"/>
        <v>2015</v>
      </c>
    </row>
    <row r="3808" spans="1:22" ht="4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 t="s">
        <v>8323</v>
      </c>
      <c r="P3808" t="s">
        <v>8326</v>
      </c>
      <c r="Q3808">
        <f t="shared" si="533"/>
        <v>0</v>
      </c>
      <c r="R3808">
        <f t="shared" si="534"/>
        <v>0</v>
      </c>
      <c r="S3808" s="15">
        <f t="shared" si="535"/>
        <v>41774.651203703703</v>
      </c>
      <c r="T3808" s="15">
        <f t="shared" si="536"/>
        <v>41834.651203703703</v>
      </c>
      <c r="U3808">
        <f t="shared" si="532"/>
        <v>2014</v>
      </c>
      <c r="V3808">
        <f>_xlfn.DAYS(T3808,S3808)</f>
        <v>60</v>
      </c>
    </row>
    <row r="3809" spans="1:22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 t="s">
        <v>8319</v>
      </c>
      <c r="P3809" t="s">
        <v>8357</v>
      </c>
      <c r="Q3809">
        <f t="shared" si="533"/>
        <v>0</v>
      </c>
      <c r="R3809">
        <f t="shared" si="534"/>
        <v>0</v>
      </c>
      <c r="S3809" s="15">
        <f t="shared" si="535"/>
        <v>41942.653379629628</v>
      </c>
      <c r="T3809" s="15">
        <f t="shared" si="536"/>
        <v>41972.6950462963</v>
      </c>
      <c r="U3809">
        <f t="shared" si="532"/>
        <v>2014</v>
      </c>
    </row>
    <row r="3810" spans="1:22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 t="s">
        <v>8321</v>
      </c>
      <c r="P3810" t="s">
        <v>8337</v>
      </c>
      <c r="Q3810">
        <f t="shared" si="533"/>
        <v>0</v>
      </c>
      <c r="R3810">
        <f t="shared" si="534"/>
        <v>0</v>
      </c>
      <c r="S3810" s="15">
        <f t="shared" si="535"/>
        <v>41882.937303240738</v>
      </c>
      <c r="T3810" s="15">
        <f t="shared" si="536"/>
        <v>41942.937303240738</v>
      </c>
      <c r="U3810">
        <f t="shared" si="532"/>
        <v>2014</v>
      </c>
    </row>
    <row r="3811" spans="1:22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 t="s">
        <v>8321</v>
      </c>
      <c r="P3811" t="s">
        <v>8339</v>
      </c>
      <c r="Q3811">
        <f t="shared" si="533"/>
        <v>0</v>
      </c>
      <c r="R3811">
        <f t="shared" si="534"/>
        <v>0</v>
      </c>
      <c r="S3811" s="15">
        <f t="shared" si="535"/>
        <v>41634.715173611112</v>
      </c>
      <c r="T3811" s="15">
        <f t="shared" si="536"/>
        <v>41664.715173611112</v>
      </c>
      <c r="U3811">
        <f t="shared" si="532"/>
        <v>2013</v>
      </c>
    </row>
    <row r="3812" spans="1:22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 t="s">
        <v>8321</v>
      </c>
      <c r="P3812" t="s">
        <v>8339</v>
      </c>
      <c r="Q3812">
        <f t="shared" si="533"/>
        <v>0</v>
      </c>
      <c r="R3812">
        <f t="shared" si="534"/>
        <v>0</v>
      </c>
      <c r="S3812" s="15">
        <f t="shared" si="535"/>
        <v>41837.767500000002</v>
      </c>
      <c r="T3812" s="15">
        <f t="shared" si="536"/>
        <v>41867.767500000002</v>
      </c>
      <c r="U3812">
        <f t="shared" si="532"/>
        <v>2014</v>
      </c>
    </row>
    <row r="3813" spans="1:22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 t="s">
        <v>8308</v>
      </c>
      <c r="P3813" t="s">
        <v>8342</v>
      </c>
      <c r="Q3813">
        <f t="shared" si="533"/>
        <v>0</v>
      </c>
      <c r="R3813">
        <f t="shared" si="534"/>
        <v>0</v>
      </c>
      <c r="S3813" s="15">
        <f t="shared" si="535"/>
        <v>42303.659317129626</v>
      </c>
      <c r="T3813" s="15">
        <f t="shared" si="536"/>
        <v>42333.700983796298</v>
      </c>
      <c r="U3813">
        <f t="shared" si="532"/>
        <v>2015</v>
      </c>
    </row>
    <row r="3814" spans="1:22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 t="s">
        <v>8327</v>
      </c>
      <c r="P3814" t="s">
        <v>8350</v>
      </c>
      <c r="Q3814">
        <f t="shared" si="533"/>
        <v>0</v>
      </c>
      <c r="R3814">
        <f t="shared" si="534"/>
        <v>0</v>
      </c>
      <c r="S3814" s="15">
        <f t="shared" si="535"/>
        <v>41013.822858796295</v>
      </c>
      <c r="T3814" s="15">
        <f t="shared" si="536"/>
        <v>41043.822858796295</v>
      </c>
      <c r="U3814">
        <f t="shared" si="532"/>
        <v>2012</v>
      </c>
    </row>
    <row r="3815" spans="1:22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 t="s">
        <v>8313</v>
      </c>
      <c r="P3815" t="s">
        <v>8355</v>
      </c>
      <c r="Q3815">
        <f t="shared" si="533"/>
        <v>0</v>
      </c>
      <c r="R3815">
        <f t="shared" si="534"/>
        <v>0</v>
      </c>
      <c r="S3815" s="15">
        <f t="shared" si="535"/>
        <v>42188.252199074079</v>
      </c>
      <c r="T3815" s="15">
        <f t="shared" si="536"/>
        <v>42218.252199074079</v>
      </c>
      <c r="U3815">
        <f t="shared" ref="U3815:U3838" si="537">YEAR(S3815)</f>
        <v>2015</v>
      </c>
    </row>
    <row r="3816" spans="1:22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 t="s">
        <v>8319</v>
      </c>
      <c r="P3816" t="s">
        <v>8345</v>
      </c>
      <c r="Q3816">
        <f t="shared" si="533"/>
        <v>0</v>
      </c>
      <c r="R3816">
        <f t="shared" si="534"/>
        <v>0</v>
      </c>
      <c r="S3816" s="15">
        <f t="shared" si="535"/>
        <v>42164.170046296291</v>
      </c>
      <c r="T3816" s="15">
        <f t="shared" si="536"/>
        <v>42224.170046296291</v>
      </c>
      <c r="U3816">
        <f t="shared" si="537"/>
        <v>2015</v>
      </c>
    </row>
    <row r="3817" spans="1:22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 t="s">
        <v>8319</v>
      </c>
      <c r="P3817" t="s">
        <v>8357</v>
      </c>
      <c r="Q3817">
        <f t="shared" si="533"/>
        <v>0</v>
      </c>
      <c r="R3817">
        <f t="shared" si="534"/>
        <v>0</v>
      </c>
      <c r="S3817" s="15">
        <f t="shared" si="535"/>
        <v>41835.951782407406</v>
      </c>
      <c r="T3817" s="15">
        <f t="shared" si="536"/>
        <v>41865.951782407406</v>
      </c>
      <c r="U3817">
        <f t="shared" si="537"/>
        <v>2014</v>
      </c>
    </row>
    <row r="3818" spans="1:22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 t="s">
        <v>8319</v>
      </c>
      <c r="P3818" t="s">
        <v>8345</v>
      </c>
      <c r="Q3818">
        <f t="shared" si="533"/>
        <v>0</v>
      </c>
      <c r="R3818">
        <f t="shared" si="534"/>
        <v>0</v>
      </c>
      <c r="S3818" s="15">
        <f t="shared" si="535"/>
        <v>42155.139479166668</v>
      </c>
      <c r="T3818" s="15">
        <f t="shared" si="536"/>
        <v>42215.139479166668</v>
      </c>
      <c r="U3818">
        <f t="shared" si="537"/>
        <v>2015</v>
      </c>
    </row>
    <row r="3819" spans="1:22" ht="48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 t="s">
        <v>8323</v>
      </c>
      <c r="P3819" t="s">
        <v>8326</v>
      </c>
      <c r="Q3819">
        <f t="shared" si="533"/>
        <v>0</v>
      </c>
      <c r="R3819">
        <f t="shared" si="534"/>
        <v>0</v>
      </c>
      <c r="S3819" s="15">
        <f t="shared" si="535"/>
        <v>42325.920717592591</v>
      </c>
      <c r="T3819" s="15">
        <f t="shared" si="536"/>
        <v>42355.920717592591</v>
      </c>
      <c r="U3819">
        <f t="shared" si="537"/>
        <v>2015</v>
      </c>
      <c r="V3819">
        <f t="shared" ref="V3819:V3822" si="538">_xlfn.DAYS(T3819,S3819)</f>
        <v>30</v>
      </c>
    </row>
    <row r="3820" spans="1:22" ht="4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 t="s">
        <v>8323</v>
      </c>
      <c r="P3820" t="s">
        <v>8326</v>
      </c>
      <c r="Q3820">
        <f t="shared" si="533"/>
        <v>0</v>
      </c>
      <c r="R3820">
        <f t="shared" si="534"/>
        <v>0</v>
      </c>
      <c r="S3820" s="15">
        <f t="shared" si="535"/>
        <v>42675.262962962966</v>
      </c>
      <c r="T3820" s="15">
        <f t="shared" si="536"/>
        <v>42705.304629629631</v>
      </c>
      <c r="U3820">
        <f t="shared" si="537"/>
        <v>2016</v>
      </c>
      <c r="V3820">
        <f t="shared" si="538"/>
        <v>30</v>
      </c>
    </row>
    <row r="3821" spans="1:22" ht="4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 t="s">
        <v>8323</v>
      </c>
      <c r="P3821" t="s">
        <v>8326</v>
      </c>
      <c r="Q3821">
        <f t="shared" si="533"/>
        <v>0</v>
      </c>
      <c r="R3821">
        <f t="shared" si="534"/>
        <v>0</v>
      </c>
      <c r="S3821" s="15">
        <f t="shared" si="535"/>
        <v>42322.025115740747</v>
      </c>
      <c r="T3821" s="15">
        <f t="shared" si="536"/>
        <v>42352.025115740747</v>
      </c>
      <c r="U3821">
        <f t="shared" si="537"/>
        <v>2015</v>
      </c>
      <c r="V3821">
        <f t="shared" si="538"/>
        <v>30</v>
      </c>
    </row>
    <row r="3822" spans="1:22" ht="4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 t="s">
        <v>8323</v>
      </c>
      <c r="P3822" t="s">
        <v>8326</v>
      </c>
      <c r="Q3822">
        <f t="shared" si="533"/>
        <v>0</v>
      </c>
      <c r="R3822">
        <f t="shared" si="534"/>
        <v>0</v>
      </c>
      <c r="S3822" s="15">
        <f t="shared" si="535"/>
        <v>42700.804756944446</v>
      </c>
      <c r="T3822" s="15">
        <f t="shared" si="536"/>
        <v>42730.804756944446</v>
      </c>
      <c r="U3822">
        <f t="shared" si="537"/>
        <v>2016</v>
      </c>
      <c r="V3822">
        <f t="shared" si="538"/>
        <v>30</v>
      </c>
    </row>
    <row r="3823" spans="1:22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 t="s">
        <v>8311</v>
      </c>
      <c r="P3823" t="s">
        <v>8356</v>
      </c>
      <c r="Q3823">
        <f t="shared" si="533"/>
        <v>0</v>
      </c>
      <c r="R3823">
        <f t="shared" si="534"/>
        <v>0</v>
      </c>
      <c r="S3823" s="15">
        <f t="shared" si="535"/>
        <v>41257.531712962962</v>
      </c>
      <c r="T3823" s="15">
        <f t="shared" si="536"/>
        <v>41306.708333333336</v>
      </c>
      <c r="U3823">
        <f t="shared" si="537"/>
        <v>2012</v>
      </c>
    </row>
    <row r="3824" spans="1:22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 t="s">
        <v>8319</v>
      </c>
      <c r="P3824" t="s">
        <v>8345</v>
      </c>
      <c r="Q3824">
        <f t="shared" si="533"/>
        <v>0</v>
      </c>
      <c r="R3824">
        <f t="shared" si="534"/>
        <v>0</v>
      </c>
      <c r="S3824" s="15">
        <f t="shared" si="535"/>
        <v>42122.629502314812</v>
      </c>
      <c r="T3824" s="15">
        <f t="shared" si="536"/>
        <v>42143.629502314812</v>
      </c>
      <c r="U3824">
        <f t="shared" si="537"/>
        <v>2015</v>
      </c>
    </row>
    <row r="3825" spans="1:22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 t="s">
        <v>8323</v>
      </c>
      <c r="P3825" t="s">
        <v>8326</v>
      </c>
      <c r="Q3825">
        <f t="shared" si="533"/>
        <v>0</v>
      </c>
      <c r="R3825">
        <f t="shared" si="534"/>
        <v>0</v>
      </c>
      <c r="S3825" s="15">
        <f t="shared" si="535"/>
        <v>42550.048449074078</v>
      </c>
      <c r="T3825" s="15">
        <f t="shared" si="536"/>
        <v>42580.978472222225</v>
      </c>
      <c r="U3825">
        <f t="shared" si="537"/>
        <v>2016</v>
      </c>
      <c r="V3825">
        <f>_xlfn.DAYS(T3825,S3825)</f>
        <v>30</v>
      </c>
    </row>
    <row r="3826" spans="1:22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 t="s">
        <v>8311</v>
      </c>
      <c r="P3826" t="s">
        <v>8352</v>
      </c>
      <c r="Q3826">
        <f t="shared" si="533"/>
        <v>0</v>
      </c>
      <c r="R3826">
        <f t="shared" si="534"/>
        <v>0</v>
      </c>
      <c r="S3826" s="15">
        <f t="shared" si="535"/>
        <v>41289.999641203707</v>
      </c>
      <c r="T3826" s="15">
        <f t="shared" si="536"/>
        <v>41329.999641203707</v>
      </c>
      <c r="U3826">
        <f t="shared" si="537"/>
        <v>2013</v>
      </c>
    </row>
    <row r="3827" spans="1:22" ht="32" hidden="1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 t="s">
        <v>8321</v>
      </c>
      <c r="P3827" t="s">
        <v>8325</v>
      </c>
      <c r="Q3827">
        <f t="shared" si="533"/>
        <v>0</v>
      </c>
      <c r="R3827">
        <f t="shared" si="534"/>
        <v>0</v>
      </c>
      <c r="S3827" s="15">
        <f t="shared" si="535"/>
        <v>42351.658842592587</v>
      </c>
      <c r="T3827" s="15">
        <f t="shared" si="536"/>
        <v>42381.658842592587</v>
      </c>
      <c r="U3827">
        <f t="shared" si="537"/>
        <v>2015</v>
      </c>
    </row>
    <row r="3828" spans="1:22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 t="s">
        <v>8327</v>
      </c>
      <c r="P3828" t="s">
        <v>8350</v>
      </c>
      <c r="Q3828">
        <f t="shared" si="533"/>
        <v>0</v>
      </c>
      <c r="R3828">
        <f t="shared" si="534"/>
        <v>0</v>
      </c>
      <c r="S3828" s="15">
        <f t="shared" si="535"/>
        <v>41681.189699074072</v>
      </c>
      <c r="T3828" s="15">
        <f t="shared" si="536"/>
        <v>41711.148032407407</v>
      </c>
      <c r="U3828">
        <f t="shared" si="537"/>
        <v>2014</v>
      </c>
    </row>
    <row r="3829" spans="1:22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 t="s">
        <v>8313</v>
      </c>
      <c r="P3829" t="s">
        <v>8351</v>
      </c>
      <c r="Q3829">
        <f t="shared" si="533"/>
        <v>0</v>
      </c>
      <c r="R3829">
        <f t="shared" si="534"/>
        <v>0</v>
      </c>
      <c r="S3829" s="15">
        <f t="shared" si="535"/>
        <v>42603.354131944448</v>
      </c>
      <c r="T3829" s="15">
        <f t="shared" si="536"/>
        <v>42633.354131944448</v>
      </c>
      <c r="U3829">
        <f t="shared" si="537"/>
        <v>2016</v>
      </c>
    </row>
    <row r="3830" spans="1:22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 t="s">
        <v>8313</v>
      </c>
      <c r="P3830" t="s">
        <v>8314</v>
      </c>
      <c r="Q3830">
        <f t="shared" si="533"/>
        <v>0</v>
      </c>
      <c r="R3830">
        <f t="shared" si="534"/>
        <v>0</v>
      </c>
      <c r="S3830" s="15">
        <f t="shared" si="535"/>
        <v>42067.234375</v>
      </c>
      <c r="T3830" s="15">
        <f t="shared" si="536"/>
        <v>42097.192708333328</v>
      </c>
      <c r="U3830">
        <f t="shared" si="537"/>
        <v>2015</v>
      </c>
    </row>
    <row r="3831" spans="1:22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 t="s">
        <v>8316</v>
      </c>
      <c r="P3831" t="s">
        <v>8334</v>
      </c>
      <c r="Q3831">
        <f t="shared" si="533"/>
        <v>0</v>
      </c>
      <c r="R3831">
        <f t="shared" si="534"/>
        <v>0</v>
      </c>
      <c r="S3831" s="15">
        <f t="shared" si="535"/>
        <v>41927.235636574071</v>
      </c>
      <c r="T3831" s="15">
        <f t="shared" si="536"/>
        <v>41957.277303240742</v>
      </c>
      <c r="U3831">
        <f t="shared" si="537"/>
        <v>2014</v>
      </c>
    </row>
    <row r="3832" spans="1:22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 t="s">
        <v>8319</v>
      </c>
      <c r="P3832" t="s">
        <v>8345</v>
      </c>
      <c r="Q3832">
        <f t="shared" si="533"/>
        <v>0</v>
      </c>
      <c r="R3832">
        <f t="shared" si="534"/>
        <v>0</v>
      </c>
      <c r="S3832" s="15">
        <f t="shared" si="535"/>
        <v>42342.03943287037</v>
      </c>
      <c r="T3832" s="15">
        <f t="shared" si="536"/>
        <v>42372.03943287037</v>
      </c>
      <c r="U3832">
        <f t="shared" si="537"/>
        <v>2015</v>
      </c>
    </row>
    <row r="3833" spans="1:22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 t="s">
        <v>8319</v>
      </c>
      <c r="P3833" t="s">
        <v>8345</v>
      </c>
      <c r="Q3833">
        <f t="shared" si="533"/>
        <v>0</v>
      </c>
      <c r="R3833">
        <f t="shared" si="534"/>
        <v>0</v>
      </c>
      <c r="S3833" s="15">
        <f t="shared" si="535"/>
        <v>42224.408275462964</v>
      </c>
      <c r="T3833" s="15">
        <f t="shared" si="536"/>
        <v>42254.408275462964</v>
      </c>
      <c r="U3833">
        <f t="shared" si="537"/>
        <v>2015</v>
      </c>
    </row>
    <row r="3834" spans="1:22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 t="s">
        <v>8319</v>
      </c>
      <c r="P3834" t="s">
        <v>8345</v>
      </c>
      <c r="Q3834">
        <f t="shared" si="533"/>
        <v>0</v>
      </c>
      <c r="R3834">
        <f t="shared" si="534"/>
        <v>0</v>
      </c>
      <c r="S3834" s="15">
        <f t="shared" si="535"/>
        <v>41830.820567129631</v>
      </c>
      <c r="T3834" s="15">
        <f t="shared" si="536"/>
        <v>41855.820567129631</v>
      </c>
      <c r="U3834">
        <f t="shared" si="537"/>
        <v>2014</v>
      </c>
    </row>
    <row r="3835" spans="1:22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 t="s">
        <v>8319</v>
      </c>
      <c r="P3835" t="s">
        <v>8345</v>
      </c>
      <c r="Q3835">
        <f t="shared" si="533"/>
        <v>0</v>
      </c>
      <c r="R3835">
        <f t="shared" si="534"/>
        <v>0</v>
      </c>
      <c r="S3835" s="15">
        <f t="shared" si="535"/>
        <v>42154.64025462963</v>
      </c>
      <c r="T3835" s="15">
        <f t="shared" si="536"/>
        <v>42184.64025462963</v>
      </c>
      <c r="U3835">
        <f t="shared" si="537"/>
        <v>2015</v>
      </c>
    </row>
    <row r="3836" spans="1:22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 t="s">
        <v>8323</v>
      </c>
      <c r="P3836" t="s">
        <v>8324</v>
      </c>
      <c r="Q3836">
        <f t="shared" si="533"/>
        <v>0</v>
      </c>
      <c r="R3836">
        <f t="shared" si="534"/>
        <v>0</v>
      </c>
      <c r="S3836" s="15">
        <f t="shared" si="535"/>
        <v>42790.583368055552</v>
      </c>
      <c r="T3836" s="15">
        <f t="shared" si="536"/>
        <v>42810.541701388895</v>
      </c>
      <c r="U3836">
        <f t="shared" si="537"/>
        <v>2017</v>
      </c>
    </row>
    <row r="3837" spans="1:22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 t="s">
        <v>8323</v>
      </c>
      <c r="P3837" t="s">
        <v>8335</v>
      </c>
      <c r="Q3837">
        <f t="shared" si="533"/>
        <v>0</v>
      </c>
      <c r="R3837">
        <f t="shared" si="534"/>
        <v>0</v>
      </c>
      <c r="S3837" s="15">
        <f t="shared" si="535"/>
        <v>42666.666932870372</v>
      </c>
      <c r="T3837" s="15">
        <f t="shared" si="536"/>
        <v>42696.708599537036</v>
      </c>
      <c r="U3837">
        <f t="shared" si="537"/>
        <v>2016</v>
      </c>
    </row>
    <row r="3838" spans="1:22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 t="s">
        <v>8323</v>
      </c>
      <c r="P3838" t="s">
        <v>8335</v>
      </c>
      <c r="Q3838">
        <f t="shared" si="533"/>
        <v>0</v>
      </c>
      <c r="R3838">
        <f t="shared" si="534"/>
        <v>0</v>
      </c>
      <c r="S3838" s="15">
        <f t="shared" si="535"/>
        <v>42180.145787037036</v>
      </c>
      <c r="T3838" s="15">
        <f t="shared" si="536"/>
        <v>42230.145787037036</v>
      </c>
      <c r="U3838">
        <f t="shared" si="537"/>
        <v>2015</v>
      </c>
    </row>
    <row r="3839" spans="1:22" ht="48" hidden="1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 t="s">
        <v>8323</v>
      </c>
      <c r="P3839" t="s">
        <v>8335</v>
      </c>
      <c r="Q3839">
        <f t="shared" si="533"/>
        <v>0</v>
      </c>
      <c r="R3839">
        <f t="shared" si="534"/>
        <v>0</v>
      </c>
      <c r="S3839" s="15">
        <f t="shared" si="535"/>
        <v>41999.861064814817</v>
      </c>
      <c r="T3839" s="15">
        <f t="shared" si="536"/>
        <v>42029.861064814817</v>
      </c>
      <c r="U3839">
        <f t="shared" ref="U3839:U3902" si="539">YEAR(S3839)</f>
        <v>2014</v>
      </c>
    </row>
    <row r="3840" spans="1:22" ht="48" hidden="1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 t="s">
        <v>8323</v>
      </c>
      <c r="P3840" t="s">
        <v>8335</v>
      </c>
      <c r="Q3840">
        <f t="shared" si="533"/>
        <v>0</v>
      </c>
      <c r="R3840">
        <f t="shared" si="534"/>
        <v>0</v>
      </c>
      <c r="S3840" s="15">
        <f t="shared" si="535"/>
        <v>41854.602650462963</v>
      </c>
      <c r="T3840" s="15">
        <f t="shared" si="536"/>
        <v>41884.602650462963</v>
      </c>
      <c r="U3840">
        <f t="shared" si="539"/>
        <v>2014</v>
      </c>
    </row>
    <row r="3841" spans="1:21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 t="s">
        <v>8321</v>
      </c>
      <c r="P3841" t="s">
        <v>8339</v>
      </c>
      <c r="Q3841">
        <f t="shared" si="533"/>
        <v>0</v>
      </c>
      <c r="R3841">
        <f t="shared" si="534"/>
        <v>0</v>
      </c>
      <c r="S3841" s="15">
        <f t="shared" si="535"/>
        <v>42400.176377314812</v>
      </c>
      <c r="T3841" s="15">
        <f t="shared" si="536"/>
        <v>42430.176377314812</v>
      </c>
      <c r="U3841">
        <f t="shared" si="539"/>
        <v>2016</v>
      </c>
    </row>
    <row r="3842" spans="1:21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 t="s">
        <v>8311</v>
      </c>
      <c r="P3842" t="s">
        <v>8348</v>
      </c>
      <c r="Q3842">
        <f t="shared" si="533"/>
        <v>0</v>
      </c>
      <c r="R3842">
        <f t="shared" si="534"/>
        <v>0</v>
      </c>
      <c r="S3842" s="15">
        <f t="shared" si="535"/>
        <v>41818.703275462962</v>
      </c>
      <c r="T3842" s="15">
        <f t="shared" si="536"/>
        <v>41848.703275462962</v>
      </c>
      <c r="U3842">
        <f t="shared" si="539"/>
        <v>2014</v>
      </c>
    </row>
    <row r="3843" spans="1:21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 t="s">
        <v>8308</v>
      </c>
      <c r="P3843" t="s">
        <v>8342</v>
      </c>
      <c r="Q3843">
        <f t="shared" ref="Q3843:Q3906" si="540">ROUND(E3843/D3843*100,0)</f>
        <v>0</v>
      </c>
      <c r="R3843">
        <f t="shared" ref="R3843:R3906" si="541">IFERROR(ROUND(E3843/L3843,2),0)</f>
        <v>0</v>
      </c>
      <c r="S3843" s="15">
        <f t="shared" ref="S3843:S3906" si="542">(((J3843/60)/60)/24)+DATE(1970,1,1)</f>
        <v>42086.83085648148</v>
      </c>
      <c r="T3843" s="15">
        <f t="shared" ref="T3843:T3906" si="543">(((I3843/60)/60)/24)+DATE(1970,1,1)</f>
        <v>42116.83085648148</v>
      </c>
      <c r="U3843">
        <f t="shared" si="539"/>
        <v>2015</v>
      </c>
    </row>
    <row r="3844" spans="1:21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 t="s">
        <v>8311</v>
      </c>
      <c r="P3844" t="s">
        <v>8348</v>
      </c>
      <c r="Q3844">
        <f t="shared" si="540"/>
        <v>0</v>
      </c>
      <c r="R3844">
        <f t="shared" si="541"/>
        <v>0</v>
      </c>
      <c r="S3844" s="15">
        <f t="shared" si="542"/>
        <v>42093.131469907406</v>
      </c>
      <c r="T3844" s="15">
        <f t="shared" si="543"/>
        <v>42123.131469907406</v>
      </c>
      <c r="U3844">
        <f t="shared" si="539"/>
        <v>2015</v>
      </c>
    </row>
    <row r="3845" spans="1:21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 t="s">
        <v>8311</v>
      </c>
      <c r="P3845" t="s">
        <v>8348</v>
      </c>
      <c r="Q3845">
        <f t="shared" si="540"/>
        <v>0</v>
      </c>
      <c r="R3845">
        <f t="shared" si="541"/>
        <v>0</v>
      </c>
      <c r="S3845" s="15">
        <f t="shared" si="542"/>
        <v>42707.926030092596</v>
      </c>
      <c r="T3845" s="15">
        <f t="shared" si="543"/>
        <v>42737.926030092596</v>
      </c>
      <c r="U3845">
        <f t="shared" si="539"/>
        <v>2016</v>
      </c>
    </row>
    <row r="3846" spans="1:21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 t="s">
        <v>8308</v>
      </c>
      <c r="P3846" t="s">
        <v>8342</v>
      </c>
      <c r="Q3846">
        <f t="shared" si="540"/>
        <v>0</v>
      </c>
      <c r="R3846">
        <f t="shared" si="541"/>
        <v>0</v>
      </c>
      <c r="S3846" s="15">
        <f t="shared" si="542"/>
        <v>41956.853078703702</v>
      </c>
      <c r="T3846" s="15">
        <f t="shared" si="543"/>
        <v>41991.853078703702</v>
      </c>
      <c r="U3846">
        <f t="shared" si="539"/>
        <v>2014</v>
      </c>
    </row>
    <row r="3847" spans="1:21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 t="s">
        <v>8321</v>
      </c>
      <c r="P3847" t="s">
        <v>8325</v>
      </c>
      <c r="Q3847">
        <f t="shared" si="540"/>
        <v>0</v>
      </c>
      <c r="R3847">
        <f t="shared" si="541"/>
        <v>0</v>
      </c>
      <c r="S3847" s="15">
        <f t="shared" si="542"/>
        <v>42567.004432870366</v>
      </c>
      <c r="T3847" s="15">
        <f t="shared" si="543"/>
        <v>42588.004432870366</v>
      </c>
      <c r="U3847">
        <f t="shared" si="539"/>
        <v>2016</v>
      </c>
    </row>
    <row r="3848" spans="1:21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 t="s">
        <v>8321</v>
      </c>
      <c r="P3848" t="s">
        <v>8339</v>
      </c>
      <c r="Q3848">
        <f t="shared" si="540"/>
        <v>0</v>
      </c>
      <c r="R3848">
        <f t="shared" si="541"/>
        <v>0</v>
      </c>
      <c r="S3848" s="15">
        <f t="shared" si="542"/>
        <v>42714.054398148146</v>
      </c>
      <c r="T3848" s="15">
        <f t="shared" si="543"/>
        <v>42744.054398148146</v>
      </c>
      <c r="U3848">
        <f t="shared" si="539"/>
        <v>2016</v>
      </c>
    </row>
    <row r="3849" spans="1:21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 t="s">
        <v>8346</v>
      </c>
      <c r="P3849" t="s">
        <v>8347</v>
      </c>
      <c r="Q3849">
        <f t="shared" si="540"/>
        <v>0</v>
      </c>
      <c r="R3849">
        <f t="shared" si="541"/>
        <v>0</v>
      </c>
      <c r="S3849" s="15">
        <f t="shared" si="542"/>
        <v>42382.431076388893</v>
      </c>
      <c r="T3849" s="15">
        <f t="shared" si="543"/>
        <v>42412.431076388893</v>
      </c>
      <c r="U3849">
        <f t="shared" si="539"/>
        <v>2016</v>
      </c>
    </row>
    <row r="3850" spans="1:21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 t="s">
        <v>8323</v>
      </c>
      <c r="P3850" t="s">
        <v>8335</v>
      </c>
      <c r="Q3850">
        <f t="shared" si="540"/>
        <v>0</v>
      </c>
      <c r="R3850">
        <f t="shared" si="541"/>
        <v>0</v>
      </c>
      <c r="S3850" s="15">
        <f t="shared" si="542"/>
        <v>42182.062476851846</v>
      </c>
      <c r="T3850" s="15">
        <f t="shared" si="543"/>
        <v>42212.062476851846</v>
      </c>
      <c r="U3850">
        <f t="shared" si="539"/>
        <v>2015</v>
      </c>
    </row>
    <row r="3851" spans="1:21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 t="s">
        <v>8308</v>
      </c>
      <c r="P3851" t="s">
        <v>8310</v>
      </c>
      <c r="Q3851">
        <f t="shared" si="540"/>
        <v>0</v>
      </c>
      <c r="R3851">
        <f t="shared" si="541"/>
        <v>0</v>
      </c>
      <c r="S3851" s="15">
        <f t="shared" si="542"/>
        <v>42732.060277777782</v>
      </c>
      <c r="T3851" s="15">
        <f t="shared" si="543"/>
        <v>42762.060277777782</v>
      </c>
      <c r="U3851">
        <f t="shared" si="539"/>
        <v>2016</v>
      </c>
    </row>
    <row r="3852" spans="1:21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 t="s">
        <v>8321</v>
      </c>
      <c r="P3852" t="s">
        <v>8325</v>
      </c>
      <c r="Q3852">
        <f t="shared" si="540"/>
        <v>0</v>
      </c>
      <c r="R3852">
        <f t="shared" si="541"/>
        <v>0</v>
      </c>
      <c r="S3852" s="15">
        <f t="shared" si="542"/>
        <v>42584.123865740738</v>
      </c>
      <c r="T3852" s="15">
        <f t="shared" si="543"/>
        <v>42614.123865740738</v>
      </c>
      <c r="U3852">
        <f t="shared" si="539"/>
        <v>2016</v>
      </c>
    </row>
    <row r="3853" spans="1:21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 t="s">
        <v>8321</v>
      </c>
      <c r="P3853" t="s">
        <v>8325</v>
      </c>
      <c r="Q3853">
        <f t="shared" si="540"/>
        <v>0</v>
      </c>
      <c r="R3853">
        <f t="shared" si="541"/>
        <v>0</v>
      </c>
      <c r="S3853" s="15">
        <f t="shared" si="542"/>
        <v>42164.908530092594</v>
      </c>
      <c r="T3853" s="15">
        <f t="shared" si="543"/>
        <v>42194.908530092594</v>
      </c>
      <c r="U3853">
        <f t="shared" si="539"/>
        <v>2015</v>
      </c>
    </row>
    <row r="3854" spans="1:21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 t="s">
        <v>8321</v>
      </c>
      <c r="P3854" t="s">
        <v>8339</v>
      </c>
      <c r="Q3854">
        <f t="shared" si="540"/>
        <v>0</v>
      </c>
      <c r="R3854">
        <f t="shared" si="541"/>
        <v>0</v>
      </c>
      <c r="S3854" s="15">
        <f t="shared" si="542"/>
        <v>42065.910983796297</v>
      </c>
      <c r="T3854" s="15">
        <f t="shared" si="543"/>
        <v>42095.869317129633</v>
      </c>
      <c r="U3854">
        <f t="shared" si="539"/>
        <v>2015</v>
      </c>
    </row>
    <row r="3855" spans="1:21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 t="s">
        <v>8321</v>
      </c>
      <c r="P3855" t="s">
        <v>8339</v>
      </c>
      <c r="Q3855">
        <f t="shared" si="540"/>
        <v>0</v>
      </c>
      <c r="R3855">
        <f t="shared" si="541"/>
        <v>0</v>
      </c>
      <c r="S3855" s="15">
        <f t="shared" si="542"/>
        <v>42366.982627314821</v>
      </c>
      <c r="T3855" s="15">
        <f t="shared" si="543"/>
        <v>42396.982627314821</v>
      </c>
      <c r="U3855">
        <f t="shared" si="539"/>
        <v>2015</v>
      </c>
    </row>
    <row r="3856" spans="1:21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 t="s">
        <v>8321</v>
      </c>
      <c r="P3856" t="s">
        <v>8339</v>
      </c>
      <c r="Q3856">
        <f t="shared" si="540"/>
        <v>0</v>
      </c>
      <c r="R3856">
        <f t="shared" si="541"/>
        <v>0</v>
      </c>
      <c r="S3856" s="15">
        <f t="shared" si="542"/>
        <v>40703.234386574077</v>
      </c>
      <c r="T3856" s="15">
        <f t="shared" si="543"/>
        <v>40733.234386574077</v>
      </c>
      <c r="U3856">
        <f t="shared" si="539"/>
        <v>2011</v>
      </c>
    </row>
    <row r="3857" spans="1:21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 t="s">
        <v>8308</v>
      </c>
      <c r="P3857" t="s">
        <v>8342</v>
      </c>
      <c r="Q3857">
        <f t="shared" si="540"/>
        <v>0</v>
      </c>
      <c r="R3857">
        <f t="shared" si="541"/>
        <v>0</v>
      </c>
      <c r="S3857" s="15">
        <f t="shared" si="542"/>
        <v>41975.842523148152</v>
      </c>
      <c r="T3857" s="15">
        <f t="shared" si="543"/>
        <v>42005.842523148152</v>
      </c>
      <c r="U3857">
        <f t="shared" si="539"/>
        <v>2014</v>
      </c>
    </row>
    <row r="3858" spans="1:21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 t="s">
        <v>8308</v>
      </c>
      <c r="P3858" t="s">
        <v>8342</v>
      </c>
      <c r="Q3858">
        <f t="shared" si="540"/>
        <v>0</v>
      </c>
      <c r="R3858">
        <f t="shared" si="541"/>
        <v>0</v>
      </c>
      <c r="S3858" s="15">
        <f t="shared" si="542"/>
        <v>42585.031782407401</v>
      </c>
      <c r="T3858" s="15">
        <f t="shared" si="543"/>
        <v>42615.031782407401</v>
      </c>
      <c r="U3858">
        <f t="shared" si="539"/>
        <v>2016</v>
      </c>
    </row>
    <row r="3859" spans="1:21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 t="s">
        <v>8308</v>
      </c>
      <c r="P3859" t="s">
        <v>8342</v>
      </c>
      <c r="Q3859">
        <f t="shared" si="540"/>
        <v>0</v>
      </c>
      <c r="R3859">
        <f t="shared" si="541"/>
        <v>0</v>
      </c>
      <c r="S3859" s="15">
        <f t="shared" si="542"/>
        <v>42515.061805555553</v>
      </c>
      <c r="T3859" s="15">
        <f t="shared" si="543"/>
        <v>42545.061805555553</v>
      </c>
      <c r="U3859">
        <f t="shared" si="539"/>
        <v>2016</v>
      </c>
    </row>
    <row r="3860" spans="1:21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 t="s">
        <v>8346</v>
      </c>
      <c r="P3860" t="s">
        <v>8347</v>
      </c>
      <c r="Q3860">
        <f t="shared" si="540"/>
        <v>0</v>
      </c>
      <c r="R3860">
        <f t="shared" si="541"/>
        <v>0</v>
      </c>
      <c r="S3860" s="15">
        <f t="shared" si="542"/>
        <v>42058.719641203701</v>
      </c>
      <c r="T3860" s="15">
        <f t="shared" si="543"/>
        <v>42118.677974537044</v>
      </c>
      <c r="U3860">
        <f t="shared" si="539"/>
        <v>2015</v>
      </c>
    </row>
    <row r="3861" spans="1:21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 t="s">
        <v>8346</v>
      </c>
      <c r="P3861" t="s">
        <v>8347</v>
      </c>
      <c r="Q3861">
        <f t="shared" si="540"/>
        <v>0</v>
      </c>
      <c r="R3861">
        <f t="shared" si="541"/>
        <v>0</v>
      </c>
      <c r="S3861" s="15">
        <f t="shared" si="542"/>
        <v>42678.871331018512</v>
      </c>
      <c r="T3861" s="15">
        <f t="shared" si="543"/>
        <v>42708.912997685184</v>
      </c>
      <c r="U3861">
        <f t="shared" si="539"/>
        <v>2016</v>
      </c>
    </row>
    <row r="3862" spans="1:21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 t="s">
        <v>8316</v>
      </c>
      <c r="P3862" t="s">
        <v>8334</v>
      </c>
      <c r="Q3862">
        <f t="shared" si="540"/>
        <v>0</v>
      </c>
      <c r="R3862">
        <f t="shared" si="541"/>
        <v>0</v>
      </c>
      <c r="S3862" s="15">
        <f t="shared" si="542"/>
        <v>41813.861388888887</v>
      </c>
      <c r="T3862" s="15">
        <f t="shared" si="543"/>
        <v>41843.861388888887</v>
      </c>
      <c r="U3862">
        <f t="shared" si="539"/>
        <v>2014</v>
      </c>
    </row>
    <row r="3863" spans="1:21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 t="s">
        <v>8319</v>
      </c>
      <c r="P3863" t="s">
        <v>8345</v>
      </c>
      <c r="Q3863">
        <f t="shared" si="540"/>
        <v>0</v>
      </c>
      <c r="R3863">
        <f t="shared" si="541"/>
        <v>0</v>
      </c>
      <c r="S3863" s="15">
        <f t="shared" si="542"/>
        <v>42509.724328703705</v>
      </c>
      <c r="T3863" s="15">
        <f t="shared" si="543"/>
        <v>42539.724328703705</v>
      </c>
      <c r="U3863">
        <f t="shared" si="539"/>
        <v>2016</v>
      </c>
    </row>
    <row r="3864" spans="1:21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 t="s">
        <v>8311</v>
      </c>
      <c r="P3864" t="s">
        <v>8348</v>
      </c>
      <c r="Q3864">
        <f t="shared" si="540"/>
        <v>0</v>
      </c>
      <c r="R3864">
        <f t="shared" si="541"/>
        <v>0</v>
      </c>
      <c r="S3864" s="15">
        <f t="shared" si="542"/>
        <v>42074.060671296291</v>
      </c>
      <c r="T3864" s="15">
        <f t="shared" si="543"/>
        <v>42104.060671296291</v>
      </c>
      <c r="U3864">
        <f t="shared" si="539"/>
        <v>2015</v>
      </c>
    </row>
    <row r="3865" spans="1:21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 t="s">
        <v>8311</v>
      </c>
      <c r="P3865" t="s">
        <v>8352</v>
      </c>
      <c r="Q3865">
        <f t="shared" si="540"/>
        <v>0</v>
      </c>
      <c r="R3865">
        <f t="shared" si="541"/>
        <v>0</v>
      </c>
      <c r="S3865" s="15">
        <f t="shared" si="542"/>
        <v>42554.917488425926</v>
      </c>
      <c r="T3865" s="15">
        <f t="shared" si="543"/>
        <v>42584.917488425926</v>
      </c>
      <c r="U3865">
        <f t="shared" si="539"/>
        <v>2016</v>
      </c>
    </row>
    <row r="3866" spans="1:21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 t="s">
        <v>8327</v>
      </c>
      <c r="P3866" t="s">
        <v>8330</v>
      </c>
      <c r="Q3866">
        <f t="shared" si="540"/>
        <v>0</v>
      </c>
      <c r="R3866">
        <f t="shared" si="541"/>
        <v>0</v>
      </c>
      <c r="S3866" s="15">
        <f t="shared" si="542"/>
        <v>42471.052152777775</v>
      </c>
      <c r="T3866" s="15">
        <f t="shared" si="543"/>
        <v>42531.052152777775</v>
      </c>
      <c r="U3866">
        <f t="shared" si="539"/>
        <v>2016</v>
      </c>
    </row>
    <row r="3867" spans="1:21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 t="s">
        <v>8327</v>
      </c>
      <c r="P3867" t="s">
        <v>8330</v>
      </c>
      <c r="Q3867">
        <f t="shared" si="540"/>
        <v>0</v>
      </c>
      <c r="R3867">
        <f t="shared" si="541"/>
        <v>0</v>
      </c>
      <c r="S3867" s="15">
        <f t="shared" si="542"/>
        <v>42614.675625000003</v>
      </c>
      <c r="T3867" s="15">
        <f t="shared" si="543"/>
        <v>42626.895833333328</v>
      </c>
      <c r="U3867">
        <f t="shared" si="539"/>
        <v>2016</v>
      </c>
    </row>
    <row r="3868" spans="1:21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 t="s">
        <v>8316</v>
      </c>
      <c r="P3868" t="s">
        <v>8344</v>
      </c>
      <c r="Q3868">
        <f t="shared" si="540"/>
        <v>0</v>
      </c>
      <c r="R3868">
        <f t="shared" si="541"/>
        <v>0</v>
      </c>
      <c r="S3868" s="15">
        <f t="shared" si="542"/>
        <v>42709.002881944441</v>
      </c>
      <c r="T3868" s="15">
        <f t="shared" si="543"/>
        <v>42739.002881944441</v>
      </c>
      <c r="U3868">
        <f t="shared" si="539"/>
        <v>2016</v>
      </c>
    </row>
    <row r="3869" spans="1:21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 t="s">
        <v>8308</v>
      </c>
      <c r="P3869" t="s">
        <v>8342</v>
      </c>
      <c r="Q3869">
        <f t="shared" si="540"/>
        <v>0</v>
      </c>
      <c r="R3869">
        <f t="shared" si="541"/>
        <v>0</v>
      </c>
      <c r="S3869" s="15">
        <f t="shared" si="542"/>
        <v>42130.78361111111</v>
      </c>
      <c r="T3869" s="15">
        <f t="shared" si="543"/>
        <v>42160.78361111111</v>
      </c>
      <c r="U3869">
        <f t="shared" si="539"/>
        <v>2015</v>
      </c>
    </row>
    <row r="3870" spans="1:21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 t="s">
        <v>8308</v>
      </c>
      <c r="P3870" t="s">
        <v>8342</v>
      </c>
      <c r="Q3870">
        <f t="shared" si="540"/>
        <v>0</v>
      </c>
      <c r="R3870">
        <f t="shared" si="541"/>
        <v>0</v>
      </c>
      <c r="S3870" s="15">
        <f t="shared" si="542"/>
        <v>42592.836076388892</v>
      </c>
      <c r="T3870" s="15">
        <f t="shared" si="543"/>
        <v>42622.836076388892</v>
      </c>
      <c r="U3870">
        <f t="shared" si="539"/>
        <v>2016</v>
      </c>
    </row>
    <row r="3871" spans="1:21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 t="s">
        <v>8319</v>
      </c>
      <c r="P3871" t="s">
        <v>8345</v>
      </c>
      <c r="Q3871">
        <f t="shared" si="540"/>
        <v>0</v>
      </c>
      <c r="R3871">
        <f t="shared" si="541"/>
        <v>0</v>
      </c>
      <c r="S3871" s="15">
        <f t="shared" si="542"/>
        <v>42397.89980324074</v>
      </c>
      <c r="T3871" s="15">
        <f t="shared" si="543"/>
        <v>42427.89980324074</v>
      </c>
      <c r="U3871">
        <f t="shared" si="539"/>
        <v>2016</v>
      </c>
    </row>
    <row r="3872" spans="1:21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 t="s">
        <v>8319</v>
      </c>
      <c r="P3872" t="s">
        <v>8345</v>
      </c>
      <c r="Q3872">
        <f t="shared" si="540"/>
        <v>0</v>
      </c>
      <c r="R3872">
        <f t="shared" si="541"/>
        <v>0</v>
      </c>
      <c r="S3872" s="15">
        <f t="shared" si="542"/>
        <v>42265.818622685183</v>
      </c>
      <c r="T3872" s="15">
        <f t="shared" si="543"/>
        <v>42295.818622685183</v>
      </c>
      <c r="U3872">
        <f t="shared" si="539"/>
        <v>2015</v>
      </c>
    </row>
    <row r="3873" spans="1:22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 t="s">
        <v>8319</v>
      </c>
      <c r="P3873" t="s">
        <v>8357</v>
      </c>
      <c r="Q3873">
        <f t="shared" si="540"/>
        <v>0</v>
      </c>
      <c r="R3873">
        <f t="shared" si="541"/>
        <v>0</v>
      </c>
      <c r="S3873" s="15">
        <f t="shared" si="542"/>
        <v>42498.899398148147</v>
      </c>
      <c r="T3873" s="15">
        <f t="shared" si="543"/>
        <v>42528.879166666666</v>
      </c>
      <c r="U3873">
        <f t="shared" si="539"/>
        <v>2016</v>
      </c>
    </row>
    <row r="3874" spans="1:22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8319</v>
      </c>
      <c r="P3874" t="s">
        <v>8345</v>
      </c>
      <c r="Q3874">
        <f t="shared" si="540"/>
        <v>0</v>
      </c>
      <c r="R3874">
        <f t="shared" si="541"/>
        <v>0</v>
      </c>
      <c r="S3874" s="15">
        <f t="shared" si="542"/>
        <v>42487.825752314813</v>
      </c>
      <c r="T3874" s="15">
        <f t="shared" si="543"/>
        <v>42508.825752314813</v>
      </c>
      <c r="U3874">
        <f t="shared" si="539"/>
        <v>2016</v>
      </c>
    </row>
    <row r="3875" spans="1:22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 t="s">
        <v>8319</v>
      </c>
      <c r="P3875" t="s">
        <v>8345</v>
      </c>
      <c r="Q3875">
        <f t="shared" si="540"/>
        <v>0</v>
      </c>
      <c r="R3875">
        <f t="shared" si="541"/>
        <v>0</v>
      </c>
      <c r="S3875" s="15">
        <f t="shared" si="542"/>
        <v>42060.00980324074</v>
      </c>
      <c r="T3875" s="15">
        <f t="shared" si="543"/>
        <v>42104.968136574069</v>
      </c>
      <c r="U3875">
        <f t="shared" si="539"/>
        <v>2015</v>
      </c>
    </row>
    <row r="3876" spans="1:22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 t="s">
        <v>8319</v>
      </c>
      <c r="P3876" t="s">
        <v>8345</v>
      </c>
      <c r="Q3876">
        <f t="shared" si="540"/>
        <v>0</v>
      </c>
      <c r="R3876">
        <f t="shared" si="541"/>
        <v>0</v>
      </c>
      <c r="S3876" s="15">
        <f t="shared" si="542"/>
        <v>42140.173252314817</v>
      </c>
      <c r="T3876" s="15">
        <f t="shared" si="543"/>
        <v>42170.173252314817</v>
      </c>
      <c r="U3876">
        <f t="shared" si="539"/>
        <v>2015</v>
      </c>
    </row>
    <row r="3877" spans="1:22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 t="s">
        <v>8319</v>
      </c>
      <c r="P3877" t="s">
        <v>8345</v>
      </c>
      <c r="Q3877">
        <f t="shared" si="540"/>
        <v>0</v>
      </c>
      <c r="R3877">
        <f t="shared" si="541"/>
        <v>0</v>
      </c>
      <c r="S3877" s="15">
        <f t="shared" si="542"/>
        <v>42089.84520833334</v>
      </c>
      <c r="T3877" s="15">
        <f t="shared" si="543"/>
        <v>42119.84520833334</v>
      </c>
      <c r="U3877">
        <f t="shared" si="539"/>
        <v>2015</v>
      </c>
    </row>
    <row r="3878" spans="1:22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 t="s">
        <v>8311</v>
      </c>
      <c r="P3878" t="s">
        <v>8356</v>
      </c>
      <c r="Q3878">
        <f t="shared" si="540"/>
        <v>0</v>
      </c>
      <c r="R3878">
        <f t="shared" si="541"/>
        <v>0</v>
      </c>
      <c r="S3878" s="15">
        <f t="shared" si="542"/>
        <v>41863.636006944449</v>
      </c>
      <c r="T3878" s="15">
        <f t="shared" si="543"/>
        <v>41893.636006944449</v>
      </c>
      <c r="U3878">
        <f t="shared" si="539"/>
        <v>2014</v>
      </c>
    </row>
    <row r="3879" spans="1:22" ht="48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 t="s">
        <v>8323</v>
      </c>
      <c r="P3879" t="s">
        <v>8326</v>
      </c>
      <c r="Q3879">
        <f t="shared" si="540"/>
        <v>0</v>
      </c>
      <c r="R3879">
        <f t="shared" si="541"/>
        <v>0</v>
      </c>
      <c r="S3879" s="15">
        <f t="shared" si="542"/>
        <v>42515.078217592592</v>
      </c>
      <c r="T3879" s="15">
        <f t="shared" si="543"/>
        <v>42575.078217592592</v>
      </c>
      <c r="U3879">
        <f t="shared" si="539"/>
        <v>2016</v>
      </c>
      <c r="V3879">
        <f>_xlfn.DAYS(T3879,S3879)</f>
        <v>60</v>
      </c>
    </row>
    <row r="3880" spans="1:22" ht="48" hidden="1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 t="s">
        <v>8323</v>
      </c>
      <c r="P3880" t="s">
        <v>8324</v>
      </c>
      <c r="Q3880">
        <f t="shared" si="540"/>
        <v>0</v>
      </c>
      <c r="R3880">
        <f t="shared" si="541"/>
        <v>0</v>
      </c>
      <c r="S3880" s="15">
        <f t="shared" si="542"/>
        <v>42498.008391203708</v>
      </c>
      <c r="T3880" s="15">
        <f t="shared" si="543"/>
        <v>42528.008391203708</v>
      </c>
      <c r="U3880">
        <f t="shared" si="539"/>
        <v>2016</v>
      </c>
    </row>
    <row r="3881" spans="1:22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 t="s">
        <v>8323</v>
      </c>
      <c r="P3881" t="s">
        <v>8335</v>
      </c>
      <c r="Q3881">
        <f t="shared" si="540"/>
        <v>0</v>
      </c>
      <c r="R3881">
        <f t="shared" si="541"/>
        <v>0</v>
      </c>
      <c r="S3881" s="15">
        <f t="shared" si="542"/>
        <v>42065.791574074072</v>
      </c>
      <c r="T3881" s="15">
        <f t="shared" si="543"/>
        <v>42090.749907407408</v>
      </c>
      <c r="U3881">
        <f t="shared" si="539"/>
        <v>2015</v>
      </c>
    </row>
    <row r="3882" spans="1:22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 t="s">
        <v>8323</v>
      </c>
      <c r="P3882" t="s">
        <v>8335</v>
      </c>
      <c r="Q3882">
        <f t="shared" si="540"/>
        <v>0</v>
      </c>
      <c r="R3882">
        <f t="shared" si="541"/>
        <v>0</v>
      </c>
      <c r="S3882" s="15">
        <f t="shared" si="542"/>
        <v>41954.228032407409</v>
      </c>
      <c r="T3882" s="15">
        <f t="shared" si="543"/>
        <v>41984.228032407409</v>
      </c>
      <c r="U3882">
        <f t="shared" si="539"/>
        <v>2014</v>
      </c>
    </row>
    <row r="3883" spans="1:22" ht="4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 t="s">
        <v>8323</v>
      </c>
      <c r="P3883" t="s">
        <v>8326</v>
      </c>
      <c r="Q3883">
        <f t="shared" si="540"/>
        <v>0</v>
      </c>
      <c r="R3883">
        <f t="shared" si="541"/>
        <v>0</v>
      </c>
      <c r="S3883" s="15">
        <f t="shared" si="542"/>
        <v>42433.338749999995</v>
      </c>
      <c r="T3883" s="15">
        <f t="shared" si="543"/>
        <v>42461.25</v>
      </c>
      <c r="U3883">
        <f t="shared" si="539"/>
        <v>2016</v>
      </c>
      <c r="V3883">
        <f t="shared" ref="V3883:V3887" si="544">_xlfn.DAYS(T3883,S3883)</f>
        <v>28</v>
      </c>
    </row>
    <row r="3884" spans="1:22" ht="4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 t="s">
        <v>8323</v>
      </c>
      <c r="P3884" t="s">
        <v>8326</v>
      </c>
      <c r="Q3884">
        <f t="shared" si="540"/>
        <v>0</v>
      </c>
      <c r="R3884">
        <f t="shared" si="541"/>
        <v>0</v>
      </c>
      <c r="S3884" s="15">
        <f t="shared" si="542"/>
        <v>42296.154131944444</v>
      </c>
      <c r="T3884" s="15">
        <f t="shared" si="543"/>
        <v>42326.195798611108</v>
      </c>
      <c r="U3884">
        <f t="shared" si="539"/>
        <v>2015</v>
      </c>
      <c r="V3884">
        <f t="shared" si="544"/>
        <v>30</v>
      </c>
    </row>
    <row r="3885" spans="1:22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 t="s">
        <v>8323</v>
      </c>
      <c r="P3885" t="s">
        <v>8326</v>
      </c>
      <c r="Q3885">
        <f t="shared" si="540"/>
        <v>0</v>
      </c>
      <c r="R3885">
        <f t="shared" si="541"/>
        <v>0</v>
      </c>
      <c r="S3885" s="15">
        <f t="shared" si="542"/>
        <v>42344.824502314819</v>
      </c>
      <c r="T3885" s="15">
        <f t="shared" si="543"/>
        <v>42400.996527777781</v>
      </c>
      <c r="U3885">
        <f t="shared" si="539"/>
        <v>2015</v>
      </c>
      <c r="V3885">
        <f t="shared" si="544"/>
        <v>56</v>
      </c>
    </row>
    <row r="3886" spans="1:22" ht="16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 t="s">
        <v>8323</v>
      </c>
      <c r="P3886" t="s">
        <v>8326</v>
      </c>
      <c r="Q3886">
        <f t="shared" si="540"/>
        <v>0</v>
      </c>
      <c r="R3886">
        <f t="shared" si="541"/>
        <v>0</v>
      </c>
      <c r="S3886" s="15">
        <f t="shared" si="542"/>
        <v>42538.742893518516</v>
      </c>
      <c r="T3886" s="15">
        <f t="shared" si="543"/>
        <v>42568.742893518516</v>
      </c>
      <c r="U3886">
        <f t="shared" si="539"/>
        <v>2016</v>
      </c>
      <c r="V3886">
        <f t="shared" si="544"/>
        <v>30</v>
      </c>
    </row>
    <row r="3887" spans="1:22" ht="48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 t="s">
        <v>8323</v>
      </c>
      <c r="P3887" t="s">
        <v>8326</v>
      </c>
      <c r="Q3887">
        <f t="shared" si="540"/>
        <v>0</v>
      </c>
      <c r="R3887">
        <f t="shared" si="541"/>
        <v>0</v>
      </c>
      <c r="S3887" s="15">
        <f t="shared" si="542"/>
        <v>41836.190937499996</v>
      </c>
      <c r="T3887" s="15">
        <f t="shared" si="543"/>
        <v>41896.190937499996</v>
      </c>
      <c r="U3887">
        <f t="shared" si="539"/>
        <v>2014</v>
      </c>
      <c r="V3887">
        <f t="shared" si="544"/>
        <v>60</v>
      </c>
    </row>
    <row r="3888" spans="1:22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 t="s">
        <v>8319</v>
      </c>
      <c r="P3888" t="s">
        <v>8345</v>
      </c>
      <c r="Q3888">
        <f t="shared" si="540"/>
        <v>0</v>
      </c>
      <c r="R3888">
        <f t="shared" si="541"/>
        <v>0</v>
      </c>
      <c r="S3888" s="15">
        <f t="shared" si="542"/>
        <v>42093.181944444441</v>
      </c>
      <c r="T3888" s="15">
        <f t="shared" si="543"/>
        <v>42123.181944444441</v>
      </c>
      <c r="U3888">
        <f t="shared" si="539"/>
        <v>2015</v>
      </c>
    </row>
    <row r="3889" spans="1:22" ht="48" hidden="1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 t="s">
        <v>8308</v>
      </c>
      <c r="P3889" t="s">
        <v>8342</v>
      </c>
      <c r="Q3889">
        <f t="shared" si="540"/>
        <v>0</v>
      </c>
      <c r="R3889">
        <f t="shared" si="541"/>
        <v>0</v>
      </c>
      <c r="S3889" s="15">
        <f t="shared" si="542"/>
        <v>42283.3909375</v>
      </c>
      <c r="T3889" s="15">
        <f t="shared" si="543"/>
        <v>42339</v>
      </c>
      <c r="U3889">
        <f t="shared" si="539"/>
        <v>2015</v>
      </c>
    </row>
    <row r="3890" spans="1:22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 t="s">
        <v>8319</v>
      </c>
      <c r="P3890" t="s">
        <v>8345</v>
      </c>
      <c r="Q3890">
        <f t="shared" si="540"/>
        <v>0</v>
      </c>
      <c r="R3890">
        <f t="shared" si="541"/>
        <v>0</v>
      </c>
      <c r="S3890" s="15">
        <f t="shared" si="542"/>
        <v>41841.682314814818</v>
      </c>
      <c r="T3890" s="15">
        <f t="shared" si="543"/>
        <v>41871.682314814818</v>
      </c>
      <c r="U3890">
        <f t="shared" si="539"/>
        <v>2014</v>
      </c>
    </row>
    <row r="3891" spans="1:22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 t="s">
        <v>8323</v>
      </c>
      <c r="P3891" t="s">
        <v>8324</v>
      </c>
      <c r="Q3891">
        <f t="shared" si="540"/>
        <v>0</v>
      </c>
      <c r="R3891">
        <f t="shared" si="541"/>
        <v>0</v>
      </c>
      <c r="S3891" s="15">
        <f t="shared" si="542"/>
        <v>42293.922986111109</v>
      </c>
      <c r="T3891" s="15">
        <f t="shared" si="543"/>
        <v>42323.96465277778</v>
      </c>
      <c r="U3891">
        <f t="shared" si="539"/>
        <v>2015</v>
      </c>
    </row>
    <row r="3892" spans="1:22" ht="48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 t="s">
        <v>8323</v>
      </c>
      <c r="P3892" t="s">
        <v>8326</v>
      </c>
      <c r="Q3892">
        <f t="shared" si="540"/>
        <v>0</v>
      </c>
      <c r="R3892">
        <f t="shared" si="541"/>
        <v>0</v>
      </c>
      <c r="S3892" s="15">
        <f t="shared" si="542"/>
        <v>42419.246168981481</v>
      </c>
      <c r="T3892" s="15">
        <f t="shared" si="543"/>
        <v>42434.246168981481</v>
      </c>
      <c r="U3892">
        <f t="shared" si="539"/>
        <v>2016</v>
      </c>
      <c r="V3892">
        <f>_xlfn.DAYS(T3892,S3892)</f>
        <v>15</v>
      </c>
    </row>
    <row r="3893" spans="1:22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 t="s">
        <v>8311</v>
      </c>
      <c r="P3893" t="s">
        <v>8348</v>
      </c>
      <c r="Q3893">
        <f t="shared" si="540"/>
        <v>0</v>
      </c>
      <c r="R3893">
        <f t="shared" si="541"/>
        <v>0</v>
      </c>
      <c r="S3893" s="15">
        <f t="shared" si="542"/>
        <v>42086.811400462961</v>
      </c>
      <c r="T3893" s="15">
        <f t="shared" si="543"/>
        <v>42134.811400462961</v>
      </c>
      <c r="U3893">
        <f t="shared" si="539"/>
        <v>2015</v>
      </c>
    </row>
    <row r="3894" spans="1:22" ht="48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 t="s">
        <v>8323</v>
      </c>
      <c r="P3894" t="s">
        <v>8326</v>
      </c>
      <c r="Q3894">
        <f t="shared" si="540"/>
        <v>0</v>
      </c>
      <c r="R3894">
        <f t="shared" si="541"/>
        <v>0</v>
      </c>
      <c r="S3894" s="15">
        <f t="shared" si="542"/>
        <v>42613.841261574074</v>
      </c>
      <c r="T3894" s="15">
        <f t="shared" si="543"/>
        <v>42644.166666666672</v>
      </c>
      <c r="U3894">
        <f t="shared" si="539"/>
        <v>2016</v>
      </c>
      <c r="V3894">
        <f>_xlfn.DAYS(T3894,S3894)</f>
        <v>31</v>
      </c>
    </row>
    <row r="3895" spans="1:22" ht="48" hidden="1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 t="s">
        <v>8313</v>
      </c>
      <c r="P3895" t="s">
        <v>8314</v>
      </c>
      <c r="Q3895">
        <f t="shared" si="540"/>
        <v>0</v>
      </c>
      <c r="R3895">
        <f t="shared" si="541"/>
        <v>0</v>
      </c>
      <c r="S3895" s="15">
        <f t="shared" si="542"/>
        <v>41829.889027777775</v>
      </c>
      <c r="T3895" s="15">
        <f t="shared" si="543"/>
        <v>41859.889027777775</v>
      </c>
      <c r="U3895">
        <f t="shared" si="539"/>
        <v>2014</v>
      </c>
    </row>
    <row r="3896" spans="1:22" ht="32" hidden="1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 t="s">
        <v>8321</v>
      </c>
      <c r="P3896" t="s">
        <v>8325</v>
      </c>
      <c r="Q3896">
        <f t="shared" si="540"/>
        <v>0</v>
      </c>
      <c r="R3896">
        <f t="shared" si="541"/>
        <v>0</v>
      </c>
      <c r="S3896" s="15">
        <f t="shared" si="542"/>
        <v>42096.686400462961</v>
      </c>
      <c r="T3896" s="15">
        <f t="shared" si="543"/>
        <v>42156.686400462961</v>
      </c>
      <c r="U3896">
        <f t="shared" si="539"/>
        <v>2015</v>
      </c>
    </row>
    <row r="3897" spans="1:22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 t="s">
        <v>8316</v>
      </c>
      <c r="P3897" t="s">
        <v>8344</v>
      </c>
      <c r="Q3897">
        <f t="shared" si="540"/>
        <v>0</v>
      </c>
      <c r="R3897">
        <f t="shared" si="541"/>
        <v>0</v>
      </c>
      <c r="S3897" s="15">
        <f t="shared" si="542"/>
        <v>41773.008738425924</v>
      </c>
      <c r="T3897" s="15">
        <f t="shared" si="543"/>
        <v>41803.008738425924</v>
      </c>
      <c r="U3897">
        <f t="shared" si="539"/>
        <v>2014</v>
      </c>
    </row>
    <row r="3898" spans="1:22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 t="s">
        <v>8319</v>
      </c>
      <c r="P3898" t="s">
        <v>8345</v>
      </c>
      <c r="Q3898">
        <f t="shared" si="540"/>
        <v>0</v>
      </c>
      <c r="R3898">
        <f t="shared" si="541"/>
        <v>0</v>
      </c>
      <c r="S3898" s="15">
        <f t="shared" si="542"/>
        <v>42655.736956018518</v>
      </c>
      <c r="T3898" s="15">
        <f t="shared" si="543"/>
        <v>42700.778622685189</v>
      </c>
      <c r="U3898">
        <f t="shared" si="539"/>
        <v>2016</v>
      </c>
    </row>
    <row r="3899" spans="1:22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 t="s">
        <v>8319</v>
      </c>
      <c r="P3899" t="s">
        <v>8345</v>
      </c>
      <c r="Q3899">
        <f t="shared" si="540"/>
        <v>0</v>
      </c>
      <c r="R3899">
        <f t="shared" si="541"/>
        <v>0</v>
      </c>
      <c r="S3899" s="15">
        <f t="shared" si="542"/>
        <v>42031.965138888889</v>
      </c>
      <c r="T3899" s="15">
        <f t="shared" si="543"/>
        <v>42080.75</v>
      </c>
      <c r="U3899">
        <f t="shared" si="539"/>
        <v>2015</v>
      </c>
    </row>
    <row r="3900" spans="1:22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 t="s">
        <v>8319</v>
      </c>
      <c r="P3900" t="s">
        <v>8345</v>
      </c>
      <c r="Q3900">
        <f t="shared" si="540"/>
        <v>0</v>
      </c>
      <c r="R3900">
        <f t="shared" si="541"/>
        <v>0</v>
      </c>
      <c r="S3900" s="15">
        <f t="shared" si="542"/>
        <v>41829.592002314814</v>
      </c>
      <c r="T3900" s="15">
        <f t="shared" si="543"/>
        <v>41874.592002314814</v>
      </c>
      <c r="U3900">
        <f t="shared" si="539"/>
        <v>2014</v>
      </c>
    </row>
    <row r="3901" spans="1:22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 t="s">
        <v>8311</v>
      </c>
      <c r="P3901" t="s">
        <v>8356</v>
      </c>
      <c r="Q3901">
        <f t="shared" si="540"/>
        <v>0</v>
      </c>
      <c r="R3901">
        <f t="shared" si="541"/>
        <v>0</v>
      </c>
      <c r="S3901" s="15">
        <f t="shared" si="542"/>
        <v>41537.869143518517</v>
      </c>
      <c r="T3901" s="15">
        <f t="shared" si="543"/>
        <v>41552.869143518517</v>
      </c>
      <c r="U3901">
        <f t="shared" si="539"/>
        <v>2013</v>
      </c>
    </row>
    <row r="3902" spans="1:22" ht="48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 t="s">
        <v>8323</v>
      </c>
      <c r="P3902" t="s">
        <v>8326</v>
      </c>
      <c r="Q3902">
        <f t="shared" si="540"/>
        <v>0</v>
      </c>
      <c r="R3902">
        <f t="shared" si="541"/>
        <v>0</v>
      </c>
      <c r="S3902" s="15">
        <f t="shared" si="542"/>
        <v>42108.692060185189</v>
      </c>
      <c r="T3902" s="15">
        <f t="shared" si="543"/>
        <v>42153.692060185189</v>
      </c>
      <c r="U3902">
        <f t="shared" si="539"/>
        <v>2015</v>
      </c>
      <c r="V3902">
        <f>_xlfn.DAYS(T3902,S3902)</f>
        <v>45</v>
      </c>
    </row>
    <row r="3903" spans="1:22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 t="s">
        <v>8323</v>
      </c>
      <c r="P3903" t="s">
        <v>8335</v>
      </c>
      <c r="Q3903">
        <f t="shared" si="540"/>
        <v>0</v>
      </c>
      <c r="R3903">
        <f t="shared" si="541"/>
        <v>0</v>
      </c>
      <c r="S3903" s="15">
        <f t="shared" si="542"/>
        <v>42527.00953703704</v>
      </c>
      <c r="T3903" s="15">
        <f t="shared" si="543"/>
        <v>42582.291666666672</v>
      </c>
      <c r="U3903">
        <f t="shared" ref="U3903:U3966" si="545">YEAR(S3903)</f>
        <v>2016</v>
      </c>
    </row>
    <row r="3904" spans="1:22" ht="4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 t="s">
        <v>8323</v>
      </c>
      <c r="P3904" t="s">
        <v>8326</v>
      </c>
      <c r="Q3904">
        <f t="shared" si="540"/>
        <v>0</v>
      </c>
      <c r="R3904">
        <f t="shared" si="541"/>
        <v>0</v>
      </c>
      <c r="S3904" s="15">
        <f t="shared" si="542"/>
        <v>42228.151701388888</v>
      </c>
      <c r="T3904" s="15">
        <f t="shared" si="543"/>
        <v>42253.151701388888</v>
      </c>
      <c r="U3904">
        <f t="shared" si="545"/>
        <v>2015</v>
      </c>
      <c r="V3904">
        <f>_xlfn.DAYS(T3904,S3904)</f>
        <v>25</v>
      </c>
    </row>
    <row r="3905" spans="1:22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 t="s">
        <v>8321</v>
      </c>
      <c r="P3905" t="s">
        <v>8339</v>
      </c>
      <c r="Q3905">
        <f t="shared" si="540"/>
        <v>0</v>
      </c>
      <c r="R3905">
        <f t="shared" si="541"/>
        <v>0</v>
      </c>
      <c r="S3905" s="15">
        <f t="shared" si="542"/>
        <v>41041.167627314811</v>
      </c>
      <c r="T3905" s="15">
        <f t="shared" si="543"/>
        <v>41101.160474537035</v>
      </c>
      <c r="U3905">
        <f t="shared" si="545"/>
        <v>2012</v>
      </c>
    </row>
    <row r="3906" spans="1:22" ht="48" hidden="1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 t="s">
        <v>8308</v>
      </c>
      <c r="P3906" t="s">
        <v>8342</v>
      </c>
      <c r="Q3906">
        <f t="shared" si="540"/>
        <v>0</v>
      </c>
      <c r="R3906">
        <f t="shared" si="541"/>
        <v>0</v>
      </c>
      <c r="S3906" s="15">
        <f t="shared" si="542"/>
        <v>42380.696342592593</v>
      </c>
      <c r="T3906" s="15">
        <f t="shared" si="543"/>
        <v>42410.696342592593</v>
      </c>
      <c r="U3906">
        <f t="shared" si="545"/>
        <v>2016</v>
      </c>
    </row>
    <row r="3907" spans="1:22" ht="48" hidden="1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 t="s">
        <v>8308</v>
      </c>
      <c r="P3907" t="s">
        <v>8342</v>
      </c>
      <c r="Q3907">
        <f t="shared" ref="Q3907:Q3970" si="546">ROUND(E3907/D3907*100,0)</f>
        <v>0</v>
      </c>
      <c r="R3907">
        <f t="shared" ref="R3907:R3970" si="547">IFERROR(ROUND(E3907/L3907,2),0)</f>
        <v>0</v>
      </c>
      <c r="S3907" s="15">
        <f t="shared" ref="S3907:S3970" si="548">(((J3907/60)/60)/24)+DATE(1970,1,1)</f>
        <v>42503.353506944448</v>
      </c>
      <c r="T3907" s="15">
        <f t="shared" ref="T3907:T3970" si="549">(((I3907/60)/60)/24)+DATE(1970,1,1)</f>
        <v>42533.353506944448</v>
      </c>
      <c r="U3907">
        <f t="shared" si="545"/>
        <v>2016</v>
      </c>
    </row>
    <row r="3908" spans="1:22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 t="s">
        <v>8321</v>
      </c>
      <c r="P3908" t="s">
        <v>8339</v>
      </c>
      <c r="Q3908">
        <f t="shared" si="546"/>
        <v>0</v>
      </c>
      <c r="R3908">
        <f t="shared" si="547"/>
        <v>0</v>
      </c>
      <c r="S3908" s="15">
        <f t="shared" si="548"/>
        <v>42223.616018518514</v>
      </c>
      <c r="T3908" s="15">
        <f t="shared" si="549"/>
        <v>42253.615277777775</v>
      </c>
      <c r="U3908">
        <f t="shared" si="545"/>
        <v>2015</v>
      </c>
    </row>
    <row r="3909" spans="1:22" ht="32" hidden="1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 t="s">
        <v>8321</v>
      </c>
      <c r="P3909" t="s">
        <v>8337</v>
      </c>
      <c r="Q3909">
        <f t="shared" si="546"/>
        <v>0</v>
      </c>
      <c r="R3909">
        <f t="shared" si="547"/>
        <v>0</v>
      </c>
      <c r="S3909" s="15">
        <f t="shared" si="548"/>
        <v>41969.767824074079</v>
      </c>
      <c r="T3909" s="15">
        <f t="shared" si="549"/>
        <v>42012.762499999997</v>
      </c>
      <c r="U3909">
        <f t="shared" si="545"/>
        <v>2014</v>
      </c>
    </row>
    <row r="3910" spans="1:22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 t="s">
        <v>8321</v>
      </c>
      <c r="P3910" t="s">
        <v>8339</v>
      </c>
      <c r="Q3910">
        <f t="shared" si="546"/>
        <v>0</v>
      </c>
      <c r="R3910">
        <f t="shared" si="547"/>
        <v>0</v>
      </c>
      <c r="S3910" s="15">
        <f t="shared" si="548"/>
        <v>42591.31858796296</v>
      </c>
      <c r="T3910" s="15">
        <f t="shared" si="549"/>
        <v>42651.31858796296</v>
      </c>
      <c r="U3910">
        <f t="shared" si="545"/>
        <v>2016</v>
      </c>
    </row>
    <row r="3911" spans="1:22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 t="s">
        <v>8321</v>
      </c>
      <c r="P3911" t="s">
        <v>8339</v>
      </c>
      <c r="Q3911">
        <f t="shared" si="546"/>
        <v>0</v>
      </c>
      <c r="R3911">
        <f t="shared" si="547"/>
        <v>0</v>
      </c>
      <c r="S3911" s="15">
        <f t="shared" si="548"/>
        <v>42171.827604166669</v>
      </c>
      <c r="T3911" s="15">
        <f t="shared" si="549"/>
        <v>42201.827604166669</v>
      </c>
      <c r="U3911">
        <f t="shared" si="545"/>
        <v>2015</v>
      </c>
    </row>
    <row r="3912" spans="1:22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 t="s">
        <v>8327</v>
      </c>
      <c r="P3912" t="s">
        <v>8350</v>
      </c>
      <c r="Q3912">
        <f t="shared" si="546"/>
        <v>0</v>
      </c>
      <c r="R3912">
        <f t="shared" si="547"/>
        <v>0</v>
      </c>
      <c r="S3912" s="15">
        <f t="shared" si="548"/>
        <v>40338.02002314815</v>
      </c>
      <c r="T3912" s="15">
        <f t="shared" si="549"/>
        <v>40367.944444444445</v>
      </c>
      <c r="U3912">
        <f t="shared" si="545"/>
        <v>2010</v>
      </c>
    </row>
    <row r="3913" spans="1:22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 t="s">
        <v>8327</v>
      </c>
      <c r="P3913" t="s">
        <v>8330</v>
      </c>
      <c r="Q3913">
        <f t="shared" si="546"/>
        <v>0</v>
      </c>
      <c r="R3913">
        <f t="shared" si="547"/>
        <v>0</v>
      </c>
      <c r="S3913" s="15">
        <f t="shared" si="548"/>
        <v>42451.866967592592</v>
      </c>
      <c r="T3913" s="15">
        <f t="shared" si="549"/>
        <v>42491.866967592592</v>
      </c>
      <c r="U3913">
        <f t="shared" si="545"/>
        <v>2016</v>
      </c>
    </row>
    <row r="3914" spans="1:22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 t="s">
        <v>8319</v>
      </c>
      <c r="P3914" t="s">
        <v>8357</v>
      </c>
      <c r="Q3914">
        <f t="shared" si="546"/>
        <v>0</v>
      </c>
      <c r="R3914">
        <f t="shared" si="547"/>
        <v>0</v>
      </c>
      <c r="S3914" s="15">
        <f t="shared" si="548"/>
        <v>42047.05574074074</v>
      </c>
      <c r="T3914" s="15">
        <f t="shared" si="549"/>
        <v>42077.014074074075</v>
      </c>
      <c r="U3914">
        <f t="shared" si="545"/>
        <v>2015</v>
      </c>
    </row>
    <row r="3915" spans="1:22" ht="48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 t="s">
        <v>8323</v>
      </c>
      <c r="P3915" t="s">
        <v>8326</v>
      </c>
      <c r="Q3915">
        <f t="shared" si="546"/>
        <v>0</v>
      </c>
      <c r="R3915">
        <f t="shared" si="547"/>
        <v>0</v>
      </c>
      <c r="S3915" s="15">
        <f t="shared" si="548"/>
        <v>42408.999571759254</v>
      </c>
      <c r="T3915" s="15">
        <f t="shared" si="549"/>
        <v>42453.957905092597</v>
      </c>
      <c r="U3915">
        <f t="shared" si="545"/>
        <v>2016</v>
      </c>
      <c r="V3915">
        <f>_xlfn.DAYS(T3915,S3915)</f>
        <v>45</v>
      </c>
    </row>
    <row r="3916" spans="1:22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 t="s">
        <v>8319</v>
      </c>
      <c r="P3916" t="s">
        <v>8345</v>
      </c>
      <c r="Q3916">
        <f t="shared" si="546"/>
        <v>0</v>
      </c>
      <c r="R3916">
        <f t="shared" si="547"/>
        <v>0</v>
      </c>
      <c r="S3916" s="15">
        <f t="shared" si="548"/>
        <v>42154.726446759261</v>
      </c>
      <c r="T3916" s="15">
        <f t="shared" si="549"/>
        <v>42185.65625</v>
      </c>
      <c r="U3916">
        <f t="shared" si="545"/>
        <v>2015</v>
      </c>
    </row>
    <row r="3917" spans="1:22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 t="s">
        <v>8321</v>
      </c>
      <c r="P3917" t="s">
        <v>8339</v>
      </c>
      <c r="Q3917">
        <f t="shared" si="546"/>
        <v>0</v>
      </c>
      <c r="R3917">
        <f t="shared" si="547"/>
        <v>0</v>
      </c>
      <c r="S3917" s="15">
        <f t="shared" si="548"/>
        <v>42285.909027777772</v>
      </c>
      <c r="T3917" s="15">
        <f t="shared" si="549"/>
        <v>42299.790972222225</v>
      </c>
      <c r="U3917">
        <f t="shared" si="545"/>
        <v>2015</v>
      </c>
    </row>
    <row r="3918" spans="1:22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 t="s">
        <v>8327</v>
      </c>
      <c r="P3918" t="s">
        <v>8350</v>
      </c>
      <c r="Q3918">
        <f t="shared" si="546"/>
        <v>0</v>
      </c>
      <c r="R3918">
        <f t="shared" si="547"/>
        <v>0</v>
      </c>
      <c r="S3918" s="15">
        <f t="shared" si="548"/>
        <v>40291.81150462963</v>
      </c>
      <c r="T3918" s="15">
        <f t="shared" si="549"/>
        <v>40337.799305555556</v>
      </c>
      <c r="U3918">
        <f t="shared" si="545"/>
        <v>2010</v>
      </c>
    </row>
    <row r="3919" spans="1:22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 t="s">
        <v>8319</v>
      </c>
      <c r="P3919" t="s">
        <v>8345</v>
      </c>
      <c r="Q3919">
        <f t="shared" si="546"/>
        <v>0</v>
      </c>
      <c r="R3919">
        <f t="shared" si="547"/>
        <v>0</v>
      </c>
      <c r="S3919" s="15">
        <f t="shared" si="548"/>
        <v>42029.07131944444</v>
      </c>
      <c r="T3919" s="15">
        <f t="shared" si="549"/>
        <v>42059.07131944444</v>
      </c>
      <c r="U3919">
        <f t="shared" si="545"/>
        <v>2015</v>
      </c>
    </row>
    <row r="3920" spans="1:22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 t="s">
        <v>8313</v>
      </c>
      <c r="P3920" t="s">
        <v>8353</v>
      </c>
      <c r="Q3920">
        <f t="shared" si="546"/>
        <v>0</v>
      </c>
      <c r="R3920">
        <f t="shared" si="547"/>
        <v>0</v>
      </c>
      <c r="S3920" s="15">
        <f t="shared" si="548"/>
        <v>41847.930694444447</v>
      </c>
      <c r="T3920" s="15">
        <f t="shared" si="549"/>
        <v>41877.930694444447</v>
      </c>
      <c r="U3920">
        <f t="shared" si="545"/>
        <v>2014</v>
      </c>
    </row>
    <row r="3921" spans="1:22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 t="s">
        <v>8321</v>
      </c>
      <c r="P3921" t="s">
        <v>8325</v>
      </c>
      <c r="Q3921">
        <f t="shared" si="546"/>
        <v>0</v>
      </c>
      <c r="R3921">
        <f t="shared" si="547"/>
        <v>0</v>
      </c>
      <c r="S3921" s="15">
        <f t="shared" si="548"/>
        <v>42072.758981481486</v>
      </c>
      <c r="T3921" s="15">
        <f t="shared" si="549"/>
        <v>42132.758981481486</v>
      </c>
      <c r="U3921">
        <f t="shared" si="545"/>
        <v>2015</v>
      </c>
    </row>
    <row r="3922" spans="1:22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 t="s">
        <v>8321</v>
      </c>
      <c r="P3922" t="s">
        <v>8325</v>
      </c>
      <c r="Q3922">
        <f t="shared" si="546"/>
        <v>0</v>
      </c>
      <c r="R3922">
        <f t="shared" si="547"/>
        <v>0</v>
      </c>
      <c r="S3922" s="15">
        <f t="shared" si="548"/>
        <v>42255.927824074075</v>
      </c>
      <c r="T3922" s="15">
        <f t="shared" si="549"/>
        <v>42285.874305555553</v>
      </c>
      <c r="U3922">
        <f t="shared" si="545"/>
        <v>2015</v>
      </c>
    </row>
    <row r="3923" spans="1:22" ht="32" hidden="1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 t="s">
        <v>8321</v>
      </c>
      <c r="P3923" t="s">
        <v>8339</v>
      </c>
      <c r="Q3923">
        <f t="shared" si="546"/>
        <v>0</v>
      </c>
      <c r="R3923">
        <f t="shared" si="547"/>
        <v>0</v>
      </c>
      <c r="S3923" s="15">
        <f t="shared" si="548"/>
        <v>41827.989861111113</v>
      </c>
      <c r="T3923" s="15">
        <f t="shared" si="549"/>
        <v>41887.989861111113</v>
      </c>
      <c r="U3923">
        <f t="shared" si="545"/>
        <v>2014</v>
      </c>
    </row>
    <row r="3924" spans="1:22" ht="48" hidden="1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 t="s">
        <v>8319</v>
      </c>
      <c r="P3924" t="s">
        <v>8345</v>
      </c>
      <c r="Q3924">
        <f t="shared" si="546"/>
        <v>0</v>
      </c>
      <c r="R3924">
        <f t="shared" si="547"/>
        <v>0</v>
      </c>
      <c r="S3924" s="15">
        <f t="shared" si="548"/>
        <v>41897.660833333335</v>
      </c>
      <c r="T3924" s="15">
        <f t="shared" si="549"/>
        <v>41927.660833333335</v>
      </c>
      <c r="U3924">
        <f t="shared" si="545"/>
        <v>2014</v>
      </c>
    </row>
    <row r="3925" spans="1:22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 t="s">
        <v>8311</v>
      </c>
      <c r="P3925" t="s">
        <v>8348</v>
      </c>
      <c r="Q3925">
        <f t="shared" si="546"/>
        <v>0</v>
      </c>
      <c r="R3925">
        <f t="shared" si="547"/>
        <v>0</v>
      </c>
      <c r="S3925" s="15">
        <f t="shared" si="548"/>
        <v>42289.89634259259</v>
      </c>
      <c r="T3925" s="15">
        <f t="shared" si="549"/>
        <v>42319.938009259262</v>
      </c>
      <c r="U3925">
        <f t="shared" si="545"/>
        <v>2015</v>
      </c>
    </row>
    <row r="3926" spans="1:22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 t="s">
        <v>8313</v>
      </c>
      <c r="P3926" t="s">
        <v>8355</v>
      </c>
      <c r="Q3926">
        <f t="shared" si="546"/>
        <v>0</v>
      </c>
      <c r="R3926">
        <f t="shared" si="547"/>
        <v>0</v>
      </c>
      <c r="S3926" s="15">
        <f t="shared" si="548"/>
        <v>42219.282951388886</v>
      </c>
      <c r="T3926" s="15">
        <f t="shared" si="549"/>
        <v>42249.282951388886</v>
      </c>
      <c r="U3926">
        <f t="shared" si="545"/>
        <v>2015</v>
      </c>
    </row>
    <row r="3927" spans="1:22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 t="s">
        <v>8327</v>
      </c>
      <c r="P3927" t="s">
        <v>8330</v>
      </c>
      <c r="Q3927">
        <f t="shared" si="546"/>
        <v>0</v>
      </c>
      <c r="R3927">
        <f t="shared" si="547"/>
        <v>0</v>
      </c>
      <c r="S3927" s="15">
        <f t="shared" si="548"/>
        <v>42779.21365740741</v>
      </c>
      <c r="T3927" s="15">
        <f t="shared" si="549"/>
        <v>42839.171990740739</v>
      </c>
      <c r="U3927">
        <f t="shared" si="545"/>
        <v>2017</v>
      </c>
    </row>
    <row r="3928" spans="1:22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 t="s">
        <v>8319</v>
      </c>
      <c r="P3928" t="s">
        <v>8345</v>
      </c>
      <c r="Q3928">
        <f t="shared" si="546"/>
        <v>0</v>
      </c>
      <c r="R3928">
        <f t="shared" si="547"/>
        <v>0</v>
      </c>
      <c r="S3928" s="15">
        <f t="shared" si="548"/>
        <v>42238.022905092599</v>
      </c>
      <c r="T3928" s="15">
        <f t="shared" si="549"/>
        <v>42286.708333333328</v>
      </c>
      <c r="U3928">
        <f t="shared" si="545"/>
        <v>2015</v>
      </c>
    </row>
    <row r="3929" spans="1:22" ht="4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 t="s">
        <v>8323</v>
      </c>
      <c r="P3929" t="s">
        <v>8326</v>
      </c>
      <c r="Q3929">
        <f t="shared" si="546"/>
        <v>0</v>
      </c>
      <c r="R3929">
        <f t="shared" si="547"/>
        <v>0</v>
      </c>
      <c r="S3929" s="15">
        <f t="shared" si="548"/>
        <v>42253.633159722223</v>
      </c>
      <c r="T3929" s="15">
        <f t="shared" si="549"/>
        <v>42313.674826388888</v>
      </c>
      <c r="U3929">
        <f t="shared" si="545"/>
        <v>2015</v>
      </c>
      <c r="V3929">
        <f>_xlfn.DAYS(T3929,S3929)</f>
        <v>60</v>
      </c>
    </row>
    <row r="3930" spans="1:22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 t="s">
        <v>8311</v>
      </c>
      <c r="P3930" t="s">
        <v>8356</v>
      </c>
      <c r="Q3930">
        <f t="shared" si="546"/>
        <v>0</v>
      </c>
      <c r="R3930">
        <f t="shared" si="547"/>
        <v>0</v>
      </c>
      <c r="S3930" s="15">
        <f t="shared" si="548"/>
        <v>42632.328784722224</v>
      </c>
      <c r="T3930" s="15">
        <f t="shared" si="549"/>
        <v>42662.328784722224</v>
      </c>
      <c r="U3930">
        <f t="shared" si="545"/>
        <v>2016</v>
      </c>
    </row>
    <row r="3931" spans="1:22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 t="s">
        <v>8321</v>
      </c>
      <c r="P3931" t="s">
        <v>8337</v>
      </c>
      <c r="Q3931">
        <f t="shared" si="546"/>
        <v>0</v>
      </c>
      <c r="R3931">
        <f t="shared" si="547"/>
        <v>0</v>
      </c>
      <c r="S3931" s="15">
        <f t="shared" si="548"/>
        <v>42559.064143518524</v>
      </c>
      <c r="T3931" s="15">
        <f t="shared" si="549"/>
        <v>42616.246527777781</v>
      </c>
      <c r="U3931">
        <f t="shared" si="545"/>
        <v>2016</v>
      </c>
    </row>
    <row r="3932" spans="1:22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 t="s">
        <v>8327</v>
      </c>
      <c r="P3932" t="s">
        <v>8350</v>
      </c>
      <c r="Q3932">
        <f t="shared" si="546"/>
        <v>0</v>
      </c>
      <c r="R3932">
        <f t="shared" si="547"/>
        <v>0</v>
      </c>
      <c r="S3932" s="15">
        <f t="shared" si="548"/>
        <v>41562.67155092593</v>
      </c>
      <c r="T3932" s="15">
        <f t="shared" si="549"/>
        <v>41592.713217592594</v>
      </c>
      <c r="U3932">
        <f t="shared" si="545"/>
        <v>2013</v>
      </c>
    </row>
    <row r="3933" spans="1:22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 t="s">
        <v>8327</v>
      </c>
      <c r="P3933" t="s">
        <v>8330</v>
      </c>
      <c r="Q3933">
        <f t="shared" si="546"/>
        <v>0</v>
      </c>
      <c r="R3933">
        <f t="shared" si="547"/>
        <v>0</v>
      </c>
      <c r="S3933" s="15">
        <f t="shared" si="548"/>
        <v>42179.306388888886</v>
      </c>
      <c r="T3933" s="15">
        <f t="shared" si="549"/>
        <v>42239.306388888886</v>
      </c>
      <c r="U3933">
        <f t="shared" si="545"/>
        <v>2015</v>
      </c>
    </row>
    <row r="3934" spans="1:22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 t="s">
        <v>8308</v>
      </c>
      <c r="P3934" t="s">
        <v>8342</v>
      </c>
      <c r="Q3934">
        <f t="shared" si="546"/>
        <v>0</v>
      </c>
      <c r="R3934">
        <f t="shared" si="547"/>
        <v>0</v>
      </c>
      <c r="S3934" s="15">
        <f t="shared" si="548"/>
        <v>41897.702199074076</v>
      </c>
      <c r="T3934" s="15">
        <f t="shared" si="549"/>
        <v>41918.208333333336</v>
      </c>
      <c r="U3934">
        <f t="shared" si="545"/>
        <v>2014</v>
      </c>
    </row>
    <row r="3935" spans="1:22" ht="48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 t="s">
        <v>8323</v>
      </c>
      <c r="P3935" t="s">
        <v>8326</v>
      </c>
      <c r="Q3935">
        <f t="shared" si="546"/>
        <v>0</v>
      </c>
      <c r="R3935">
        <f t="shared" si="547"/>
        <v>0</v>
      </c>
      <c r="S3935" s="15">
        <f t="shared" si="548"/>
        <v>41916.597638888888</v>
      </c>
      <c r="T3935" s="15">
        <f t="shared" si="549"/>
        <v>41976.639305555553</v>
      </c>
      <c r="U3935">
        <f t="shared" si="545"/>
        <v>2014</v>
      </c>
      <c r="V3935">
        <f>_xlfn.DAYS(T3935,S3935)</f>
        <v>60</v>
      </c>
    </row>
    <row r="3936" spans="1:22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 t="s">
        <v>8323</v>
      </c>
      <c r="P3936" t="s">
        <v>8335</v>
      </c>
      <c r="Q3936">
        <f t="shared" si="546"/>
        <v>0</v>
      </c>
      <c r="R3936">
        <f t="shared" si="547"/>
        <v>0</v>
      </c>
      <c r="S3936" s="15">
        <f t="shared" si="548"/>
        <v>42255.696006944447</v>
      </c>
      <c r="T3936" s="15">
        <f t="shared" si="549"/>
        <v>42285.696006944447</v>
      </c>
      <c r="U3936">
        <f t="shared" si="545"/>
        <v>2015</v>
      </c>
    </row>
    <row r="3937" spans="1:22" ht="48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 t="s">
        <v>8323</v>
      </c>
      <c r="P3937" t="s">
        <v>8326</v>
      </c>
      <c r="Q3937">
        <f t="shared" si="546"/>
        <v>0</v>
      </c>
      <c r="R3937">
        <f t="shared" si="547"/>
        <v>0</v>
      </c>
      <c r="S3937" s="15">
        <f t="shared" si="548"/>
        <v>42457.932025462964</v>
      </c>
      <c r="T3937" s="15">
        <f t="shared" si="549"/>
        <v>42485.013888888891</v>
      </c>
      <c r="U3937">
        <f t="shared" si="545"/>
        <v>2016</v>
      </c>
      <c r="V3937">
        <f>_xlfn.DAYS(T3937,S3937)</f>
        <v>28</v>
      </c>
    </row>
    <row r="3938" spans="1:22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 t="s">
        <v>8319</v>
      </c>
      <c r="P3938" t="s">
        <v>8345</v>
      </c>
      <c r="Q3938">
        <f t="shared" si="546"/>
        <v>0</v>
      </c>
      <c r="R3938">
        <f t="shared" si="547"/>
        <v>0</v>
      </c>
      <c r="S3938" s="15">
        <f t="shared" si="548"/>
        <v>41830.723611111112</v>
      </c>
      <c r="T3938" s="15">
        <f t="shared" si="549"/>
        <v>41860.723611111112</v>
      </c>
      <c r="U3938">
        <f t="shared" si="545"/>
        <v>2014</v>
      </c>
    </row>
    <row r="3939" spans="1:22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 t="s">
        <v>8321</v>
      </c>
      <c r="P3939" t="s">
        <v>8337</v>
      </c>
      <c r="Q3939">
        <f t="shared" si="546"/>
        <v>0</v>
      </c>
      <c r="R3939">
        <f t="shared" si="547"/>
        <v>0</v>
      </c>
      <c r="S3939" s="15">
        <f t="shared" si="548"/>
        <v>42221.909930555557</v>
      </c>
      <c r="T3939" s="15">
        <f t="shared" si="549"/>
        <v>42251.708333333328</v>
      </c>
      <c r="U3939">
        <f t="shared" si="545"/>
        <v>2015</v>
      </c>
    </row>
    <row r="3940" spans="1:22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 t="s">
        <v>8321</v>
      </c>
      <c r="P3940" t="s">
        <v>8337</v>
      </c>
      <c r="Q3940">
        <f t="shared" si="546"/>
        <v>0</v>
      </c>
      <c r="R3940">
        <f t="shared" si="547"/>
        <v>0</v>
      </c>
      <c r="S3940" s="15">
        <f t="shared" si="548"/>
        <v>41904.07671296296</v>
      </c>
      <c r="T3940" s="15">
        <f t="shared" si="549"/>
        <v>41934.07671296296</v>
      </c>
      <c r="U3940">
        <f t="shared" si="545"/>
        <v>2014</v>
      </c>
    </row>
    <row r="3941" spans="1:22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 t="s">
        <v>8321</v>
      </c>
      <c r="P3941" t="s">
        <v>8325</v>
      </c>
      <c r="Q3941">
        <f t="shared" si="546"/>
        <v>0</v>
      </c>
      <c r="R3941">
        <f t="shared" si="547"/>
        <v>0</v>
      </c>
      <c r="S3941" s="15">
        <f t="shared" si="548"/>
        <v>42171.913090277783</v>
      </c>
      <c r="T3941" s="15">
        <f t="shared" si="549"/>
        <v>42231.913090277783</v>
      </c>
      <c r="U3941">
        <f t="shared" si="545"/>
        <v>2015</v>
      </c>
    </row>
    <row r="3942" spans="1:22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 t="s">
        <v>8321</v>
      </c>
      <c r="P3942" t="s">
        <v>8325</v>
      </c>
      <c r="Q3942">
        <f t="shared" si="546"/>
        <v>0</v>
      </c>
      <c r="R3942">
        <f t="shared" si="547"/>
        <v>0</v>
      </c>
      <c r="S3942" s="15">
        <f t="shared" si="548"/>
        <v>42767.812893518523</v>
      </c>
      <c r="T3942" s="15">
        <f t="shared" si="549"/>
        <v>42797.833333333328</v>
      </c>
      <c r="U3942">
        <f t="shared" si="545"/>
        <v>2017</v>
      </c>
    </row>
    <row r="3943" spans="1:22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 t="s">
        <v>8321</v>
      </c>
      <c r="P3943" t="s">
        <v>8339</v>
      </c>
      <c r="Q3943">
        <f t="shared" si="546"/>
        <v>0</v>
      </c>
      <c r="R3943">
        <f t="shared" si="547"/>
        <v>0</v>
      </c>
      <c r="S3943" s="15">
        <f t="shared" si="548"/>
        <v>40070.901412037041</v>
      </c>
      <c r="T3943" s="15">
        <f t="shared" si="549"/>
        <v>40144.207638888889</v>
      </c>
      <c r="U3943">
        <f t="shared" si="545"/>
        <v>2009</v>
      </c>
    </row>
    <row r="3944" spans="1:22" ht="32" hidden="1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 t="s">
        <v>8321</v>
      </c>
      <c r="P3944" t="s">
        <v>8339</v>
      </c>
      <c r="Q3944">
        <f t="shared" si="546"/>
        <v>0</v>
      </c>
      <c r="R3944">
        <f t="shared" si="547"/>
        <v>0</v>
      </c>
      <c r="S3944" s="15">
        <f t="shared" si="548"/>
        <v>42091.778703703705</v>
      </c>
      <c r="T3944" s="15">
        <f t="shared" si="549"/>
        <v>42151.778703703705</v>
      </c>
      <c r="U3944">
        <f t="shared" si="545"/>
        <v>2015</v>
      </c>
    </row>
    <row r="3945" spans="1:22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 t="s">
        <v>8308</v>
      </c>
      <c r="P3945" t="s">
        <v>8342</v>
      </c>
      <c r="Q3945">
        <f t="shared" si="546"/>
        <v>0</v>
      </c>
      <c r="R3945">
        <f t="shared" si="547"/>
        <v>0</v>
      </c>
      <c r="S3945" s="15">
        <f t="shared" si="548"/>
        <v>42761.376238425932</v>
      </c>
      <c r="T3945" s="15">
        <f t="shared" si="549"/>
        <v>42791.376238425932</v>
      </c>
      <c r="U3945">
        <f t="shared" si="545"/>
        <v>2017</v>
      </c>
    </row>
    <row r="3946" spans="1:22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 t="s">
        <v>8308</v>
      </c>
      <c r="P3946" t="s">
        <v>8342</v>
      </c>
      <c r="Q3946">
        <f t="shared" si="546"/>
        <v>0</v>
      </c>
      <c r="R3946">
        <f t="shared" si="547"/>
        <v>0</v>
      </c>
      <c r="S3946" s="15">
        <f t="shared" si="548"/>
        <v>42108.988900462966</v>
      </c>
      <c r="T3946" s="15">
        <f t="shared" si="549"/>
        <v>42138.988900462966</v>
      </c>
      <c r="U3946">
        <f t="shared" si="545"/>
        <v>2015</v>
      </c>
    </row>
    <row r="3947" spans="1:22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 t="s">
        <v>8308</v>
      </c>
      <c r="P3947" t="s">
        <v>8342</v>
      </c>
      <c r="Q3947">
        <f t="shared" si="546"/>
        <v>0</v>
      </c>
      <c r="R3947">
        <f t="shared" si="547"/>
        <v>0</v>
      </c>
      <c r="S3947" s="15">
        <f t="shared" si="548"/>
        <v>41803.692789351851</v>
      </c>
      <c r="T3947" s="15">
        <f t="shared" si="549"/>
        <v>41833.692789351851</v>
      </c>
      <c r="U3947">
        <f t="shared" si="545"/>
        <v>2014</v>
      </c>
    </row>
    <row r="3948" spans="1:22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 t="s">
        <v>8311</v>
      </c>
      <c r="P3948" t="s">
        <v>8352</v>
      </c>
      <c r="Q3948">
        <f t="shared" si="546"/>
        <v>0</v>
      </c>
      <c r="R3948">
        <f t="shared" si="547"/>
        <v>0</v>
      </c>
      <c r="S3948" s="15">
        <f t="shared" si="548"/>
        <v>42227.173159722224</v>
      </c>
      <c r="T3948" s="15">
        <f t="shared" si="549"/>
        <v>42257.173159722224</v>
      </c>
      <c r="U3948">
        <f t="shared" si="545"/>
        <v>2015</v>
      </c>
    </row>
    <row r="3949" spans="1:22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 t="s">
        <v>8327</v>
      </c>
      <c r="P3949" t="s">
        <v>8350</v>
      </c>
      <c r="Q3949">
        <f t="shared" si="546"/>
        <v>0</v>
      </c>
      <c r="R3949">
        <f t="shared" si="547"/>
        <v>0</v>
      </c>
      <c r="S3949" s="15">
        <f t="shared" si="548"/>
        <v>42248.723738425921</v>
      </c>
      <c r="T3949" s="15">
        <f t="shared" si="549"/>
        <v>42268.723738425921</v>
      </c>
      <c r="U3949">
        <f t="shared" si="545"/>
        <v>2015</v>
      </c>
    </row>
    <row r="3950" spans="1:22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 t="s">
        <v>8308</v>
      </c>
      <c r="P3950" t="s">
        <v>8310</v>
      </c>
      <c r="Q3950">
        <f t="shared" si="546"/>
        <v>0</v>
      </c>
      <c r="R3950">
        <f t="shared" si="547"/>
        <v>0</v>
      </c>
      <c r="S3950" s="15">
        <f t="shared" si="548"/>
        <v>42614.356770833328</v>
      </c>
      <c r="T3950" s="15">
        <f t="shared" si="549"/>
        <v>42644.356770833328</v>
      </c>
      <c r="U3950">
        <f t="shared" si="545"/>
        <v>2016</v>
      </c>
    </row>
    <row r="3951" spans="1:22" ht="48" hidden="1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 t="s">
        <v>8316</v>
      </c>
      <c r="P3951" t="s">
        <v>8344</v>
      </c>
      <c r="Q3951">
        <f t="shared" si="546"/>
        <v>0</v>
      </c>
      <c r="R3951">
        <f t="shared" si="547"/>
        <v>0</v>
      </c>
      <c r="S3951" s="15">
        <f t="shared" si="548"/>
        <v>42192.462048611109</v>
      </c>
      <c r="T3951" s="15">
        <f t="shared" si="549"/>
        <v>42222.462048611109</v>
      </c>
      <c r="U3951">
        <f t="shared" si="545"/>
        <v>2015</v>
      </c>
    </row>
    <row r="3952" spans="1:22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 t="s">
        <v>8327</v>
      </c>
      <c r="P3952" t="s">
        <v>8354</v>
      </c>
      <c r="Q3952">
        <f t="shared" si="546"/>
        <v>0</v>
      </c>
      <c r="R3952">
        <f t="shared" si="547"/>
        <v>0</v>
      </c>
      <c r="S3952" s="15">
        <f t="shared" si="548"/>
        <v>42193.941759259258</v>
      </c>
      <c r="T3952" s="15">
        <f t="shared" si="549"/>
        <v>42244.041666666672</v>
      </c>
      <c r="U3952">
        <f t="shared" si="545"/>
        <v>2015</v>
      </c>
    </row>
    <row r="3953" spans="1:22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 t="s">
        <v>8311</v>
      </c>
      <c r="P3953" t="s">
        <v>8348</v>
      </c>
      <c r="Q3953">
        <f t="shared" si="546"/>
        <v>0</v>
      </c>
      <c r="R3953">
        <f t="shared" si="547"/>
        <v>0</v>
      </c>
      <c r="S3953" s="15">
        <f t="shared" si="548"/>
        <v>41831.705555555556</v>
      </c>
      <c r="T3953" s="15">
        <f t="shared" si="549"/>
        <v>41862.166666666664</v>
      </c>
      <c r="U3953">
        <f t="shared" si="545"/>
        <v>2014</v>
      </c>
    </row>
    <row r="3954" spans="1:22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 t="s">
        <v>8311</v>
      </c>
      <c r="P3954" t="s">
        <v>8352</v>
      </c>
      <c r="Q3954">
        <f t="shared" si="546"/>
        <v>0</v>
      </c>
      <c r="R3954">
        <f t="shared" si="547"/>
        <v>0</v>
      </c>
      <c r="S3954" s="15">
        <f t="shared" si="548"/>
        <v>41198.611712962964</v>
      </c>
      <c r="T3954" s="15">
        <f t="shared" si="549"/>
        <v>41228.653379629628</v>
      </c>
      <c r="U3954">
        <f t="shared" si="545"/>
        <v>2012</v>
      </c>
    </row>
    <row r="3955" spans="1:22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 t="s">
        <v>8327</v>
      </c>
      <c r="P3955" t="s">
        <v>8330</v>
      </c>
      <c r="Q3955">
        <f t="shared" si="546"/>
        <v>0</v>
      </c>
      <c r="R3955">
        <f t="shared" si="547"/>
        <v>0</v>
      </c>
      <c r="S3955" s="15">
        <f t="shared" si="548"/>
        <v>42125.913807870369</v>
      </c>
      <c r="T3955" s="15">
        <f t="shared" si="549"/>
        <v>42185.913807870369</v>
      </c>
      <c r="U3955">
        <f t="shared" si="545"/>
        <v>2015</v>
      </c>
    </row>
    <row r="3956" spans="1:22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 t="s">
        <v>8327</v>
      </c>
      <c r="P3956" t="s">
        <v>8330</v>
      </c>
      <c r="Q3956">
        <f t="shared" si="546"/>
        <v>0</v>
      </c>
      <c r="R3956">
        <f t="shared" si="547"/>
        <v>0</v>
      </c>
      <c r="S3956" s="15">
        <f t="shared" si="548"/>
        <v>42319.461377314816</v>
      </c>
      <c r="T3956" s="15">
        <f t="shared" si="549"/>
        <v>42349.461377314816</v>
      </c>
      <c r="U3956">
        <f t="shared" si="545"/>
        <v>2015</v>
      </c>
    </row>
    <row r="3957" spans="1:22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 t="s">
        <v>8308</v>
      </c>
      <c r="P3957" t="s">
        <v>8342</v>
      </c>
      <c r="Q3957">
        <f t="shared" si="546"/>
        <v>0</v>
      </c>
      <c r="R3957">
        <f t="shared" si="547"/>
        <v>0</v>
      </c>
      <c r="S3957" s="15">
        <f t="shared" si="548"/>
        <v>42167.813703703709</v>
      </c>
      <c r="T3957" s="15">
        <f t="shared" si="549"/>
        <v>42197.813703703709</v>
      </c>
      <c r="U3957">
        <f t="shared" si="545"/>
        <v>2015</v>
      </c>
    </row>
    <row r="3958" spans="1:22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 t="s">
        <v>8319</v>
      </c>
      <c r="P3958" t="s">
        <v>8357</v>
      </c>
      <c r="Q3958">
        <f t="shared" si="546"/>
        <v>0</v>
      </c>
      <c r="R3958">
        <f t="shared" si="547"/>
        <v>0</v>
      </c>
      <c r="S3958" s="15">
        <f t="shared" si="548"/>
        <v>41926.680879629632</v>
      </c>
      <c r="T3958" s="15">
        <f t="shared" si="549"/>
        <v>41956.722546296296</v>
      </c>
      <c r="U3958">
        <f t="shared" si="545"/>
        <v>2014</v>
      </c>
    </row>
    <row r="3959" spans="1:22" ht="48" hidden="1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 t="s">
        <v>8311</v>
      </c>
      <c r="P3959" t="s">
        <v>8356</v>
      </c>
      <c r="Q3959">
        <f t="shared" si="546"/>
        <v>0</v>
      </c>
      <c r="R3959">
        <f t="shared" si="547"/>
        <v>0</v>
      </c>
      <c r="S3959" s="15">
        <f t="shared" si="548"/>
        <v>41415.461319444446</v>
      </c>
      <c r="T3959" s="15">
        <f t="shared" si="549"/>
        <v>41445.461319444446</v>
      </c>
      <c r="U3959">
        <f t="shared" si="545"/>
        <v>2013</v>
      </c>
    </row>
    <row r="3960" spans="1:22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 t="s">
        <v>8323</v>
      </c>
      <c r="P3960" t="s">
        <v>8335</v>
      </c>
      <c r="Q3960">
        <f t="shared" si="546"/>
        <v>0</v>
      </c>
      <c r="R3960">
        <f t="shared" si="547"/>
        <v>0</v>
      </c>
      <c r="S3960" s="15">
        <f t="shared" si="548"/>
        <v>42236.276053240741</v>
      </c>
      <c r="T3960" s="15">
        <f t="shared" si="549"/>
        <v>42266.276053240741</v>
      </c>
      <c r="U3960">
        <f t="shared" si="545"/>
        <v>2015</v>
      </c>
    </row>
    <row r="3961" spans="1:22" ht="48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 t="s">
        <v>8323</v>
      </c>
      <c r="P3961" t="s">
        <v>8326</v>
      </c>
      <c r="Q3961">
        <f t="shared" si="546"/>
        <v>0</v>
      </c>
      <c r="R3961">
        <f t="shared" si="547"/>
        <v>0</v>
      </c>
      <c r="S3961" s="15">
        <f t="shared" si="548"/>
        <v>42213.662905092591</v>
      </c>
      <c r="T3961" s="15">
        <f t="shared" si="549"/>
        <v>42243.662905092591</v>
      </c>
      <c r="U3961">
        <f t="shared" si="545"/>
        <v>2015</v>
      </c>
      <c r="V3961">
        <f t="shared" ref="V3961:V3962" si="550">_xlfn.DAYS(T3961,S3961)</f>
        <v>30</v>
      </c>
    </row>
    <row r="3962" spans="1:22" ht="4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 t="s">
        <v>8323</v>
      </c>
      <c r="P3962" t="s">
        <v>8326</v>
      </c>
      <c r="Q3962">
        <f t="shared" si="546"/>
        <v>0</v>
      </c>
      <c r="R3962">
        <f t="shared" si="547"/>
        <v>0</v>
      </c>
      <c r="S3962" s="15">
        <f t="shared" si="548"/>
        <v>41941.585231481484</v>
      </c>
      <c r="T3962" s="15">
        <f t="shared" si="549"/>
        <v>41991.626898148148</v>
      </c>
      <c r="U3962">
        <f t="shared" si="545"/>
        <v>2014</v>
      </c>
      <c r="V3962">
        <f t="shared" si="550"/>
        <v>50</v>
      </c>
    </row>
    <row r="3963" spans="1:22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 t="s">
        <v>8311</v>
      </c>
      <c r="P3963" t="s">
        <v>8348</v>
      </c>
      <c r="Q3963">
        <f t="shared" si="546"/>
        <v>0</v>
      </c>
      <c r="R3963">
        <f t="shared" si="547"/>
        <v>0</v>
      </c>
      <c r="S3963" s="15">
        <f t="shared" si="548"/>
        <v>42199.873402777783</v>
      </c>
      <c r="T3963" s="15">
        <f t="shared" si="549"/>
        <v>42259.873402777783</v>
      </c>
      <c r="U3963">
        <f t="shared" si="545"/>
        <v>2015</v>
      </c>
    </row>
    <row r="3964" spans="1:22" ht="48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 t="s">
        <v>8323</v>
      </c>
      <c r="P3964" t="s">
        <v>8326</v>
      </c>
      <c r="Q3964">
        <f t="shared" si="546"/>
        <v>0</v>
      </c>
      <c r="R3964">
        <f t="shared" si="547"/>
        <v>0</v>
      </c>
      <c r="S3964" s="15">
        <f t="shared" si="548"/>
        <v>42390.002650462964</v>
      </c>
      <c r="T3964" s="15">
        <f t="shared" si="549"/>
        <v>42398.970138888893</v>
      </c>
      <c r="U3964">
        <f t="shared" si="545"/>
        <v>2016</v>
      </c>
      <c r="V3964">
        <f>_xlfn.DAYS(T3964,S3964)</f>
        <v>8</v>
      </c>
    </row>
    <row r="3965" spans="1:22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 t="s">
        <v>8346</v>
      </c>
      <c r="P3965" t="s">
        <v>8347</v>
      </c>
      <c r="Q3965">
        <f t="shared" si="546"/>
        <v>0</v>
      </c>
      <c r="R3965">
        <f t="shared" si="547"/>
        <v>0</v>
      </c>
      <c r="S3965" s="15">
        <f t="shared" si="548"/>
        <v>42483.797395833331</v>
      </c>
      <c r="T3965" s="15">
        <f t="shared" si="549"/>
        <v>42527.839583333334</v>
      </c>
      <c r="U3965">
        <f t="shared" si="545"/>
        <v>2016</v>
      </c>
    </row>
    <row r="3966" spans="1:22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 t="s">
        <v>8308</v>
      </c>
      <c r="P3966" t="s">
        <v>8342</v>
      </c>
      <c r="Q3966">
        <f t="shared" si="546"/>
        <v>0</v>
      </c>
      <c r="R3966">
        <f t="shared" si="547"/>
        <v>0</v>
      </c>
      <c r="S3966" s="15">
        <f t="shared" si="548"/>
        <v>42276.120636574073</v>
      </c>
      <c r="T3966" s="15">
        <f t="shared" si="549"/>
        <v>42306.120636574073</v>
      </c>
      <c r="U3966">
        <f t="shared" si="545"/>
        <v>2015</v>
      </c>
    </row>
    <row r="3967" spans="1:22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 t="s">
        <v>8321</v>
      </c>
      <c r="P3967" t="s">
        <v>8337</v>
      </c>
      <c r="Q3967">
        <f t="shared" si="546"/>
        <v>0</v>
      </c>
      <c r="R3967">
        <f t="shared" si="547"/>
        <v>0</v>
      </c>
      <c r="S3967" s="15">
        <f t="shared" si="548"/>
        <v>42114.928726851853</v>
      </c>
      <c r="T3967" s="15">
        <f t="shared" si="549"/>
        <v>42139.928726851853</v>
      </c>
      <c r="U3967">
        <f t="shared" ref="U3967:U4030" si="551">YEAR(S3967)</f>
        <v>2015</v>
      </c>
    </row>
    <row r="3968" spans="1:22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 t="s">
        <v>8311</v>
      </c>
      <c r="P3968" t="s">
        <v>8352</v>
      </c>
      <c r="Q3968">
        <f t="shared" si="546"/>
        <v>0</v>
      </c>
      <c r="R3968">
        <f t="shared" si="547"/>
        <v>0</v>
      </c>
      <c r="S3968" s="15">
        <f t="shared" si="548"/>
        <v>42021.783368055556</v>
      </c>
      <c r="T3968" s="15">
        <f t="shared" si="549"/>
        <v>42051.783368055556</v>
      </c>
      <c r="U3968">
        <f t="shared" si="551"/>
        <v>2015</v>
      </c>
    </row>
    <row r="3969" spans="1:22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 t="s">
        <v>8346</v>
      </c>
      <c r="P3969" t="s">
        <v>8347</v>
      </c>
      <c r="Q3969">
        <f t="shared" si="546"/>
        <v>0</v>
      </c>
      <c r="R3969">
        <f t="shared" si="547"/>
        <v>0</v>
      </c>
      <c r="S3969" s="15">
        <f t="shared" si="548"/>
        <v>42432.276712962965</v>
      </c>
      <c r="T3969" s="15">
        <f t="shared" si="549"/>
        <v>42492.041666666672</v>
      </c>
      <c r="U3969">
        <f t="shared" si="551"/>
        <v>2016</v>
      </c>
    </row>
    <row r="3970" spans="1:22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 t="s">
        <v>8316</v>
      </c>
      <c r="P3970" t="s">
        <v>8344</v>
      </c>
      <c r="Q3970">
        <f t="shared" si="546"/>
        <v>0</v>
      </c>
      <c r="R3970">
        <f t="shared" si="547"/>
        <v>0</v>
      </c>
      <c r="S3970" s="15">
        <f t="shared" si="548"/>
        <v>42022.006099537044</v>
      </c>
      <c r="T3970" s="15">
        <f t="shared" si="549"/>
        <v>42052.006099537044</v>
      </c>
      <c r="U3970">
        <f t="shared" si="551"/>
        <v>2015</v>
      </c>
    </row>
    <row r="3971" spans="1:22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 t="s">
        <v>8311</v>
      </c>
      <c r="P3971" t="s">
        <v>8348</v>
      </c>
      <c r="Q3971">
        <f t="shared" ref="Q3971:Q4034" si="552">ROUND(E3971/D3971*100,0)</f>
        <v>0</v>
      </c>
      <c r="R3971">
        <f t="shared" ref="R3971:R4034" si="553">IFERROR(ROUND(E3971/L3971,2),0)</f>
        <v>0</v>
      </c>
      <c r="S3971" s="15">
        <f t="shared" ref="S3971:S4034" si="554">(((J3971/60)/60)/24)+DATE(1970,1,1)</f>
        <v>41945.133506944447</v>
      </c>
      <c r="T3971" s="15">
        <f t="shared" ref="T3971:T4034" si="555">(((I3971/60)/60)/24)+DATE(1970,1,1)</f>
        <v>42005.175173611111</v>
      </c>
      <c r="U3971">
        <f t="shared" si="551"/>
        <v>2014</v>
      </c>
    </row>
    <row r="3972" spans="1:22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 t="s">
        <v>8311</v>
      </c>
      <c r="P3972" t="s">
        <v>8349</v>
      </c>
      <c r="Q3972">
        <f t="shared" si="552"/>
        <v>0</v>
      </c>
      <c r="R3972">
        <f t="shared" si="553"/>
        <v>0</v>
      </c>
      <c r="S3972" s="15">
        <f t="shared" si="554"/>
        <v>40079.566157407404</v>
      </c>
      <c r="T3972" s="15">
        <f t="shared" si="555"/>
        <v>40149.034722222219</v>
      </c>
      <c r="U3972">
        <f t="shared" si="551"/>
        <v>2009</v>
      </c>
    </row>
    <row r="3973" spans="1:22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 t="s">
        <v>8327</v>
      </c>
      <c r="P3973" t="s">
        <v>8330</v>
      </c>
      <c r="Q3973">
        <f t="shared" si="552"/>
        <v>0</v>
      </c>
      <c r="R3973">
        <f t="shared" si="553"/>
        <v>0</v>
      </c>
      <c r="S3973" s="15">
        <f t="shared" si="554"/>
        <v>42325.683807870373</v>
      </c>
      <c r="T3973" s="15">
        <f t="shared" si="555"/>
        <v>42385.208333333328</v>
      </c>
      <c r="U3973">
        <f t="shared" si="551"/>
        <v>2015</v>
      </c>
    </row>
    <row r="3974" spans="1:22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 t="s">
        <v>8308</v>
      </c>
      <c r="P3974" t="s">
        <v>8342</v>
      </c>
      <c r="Q3974">
        <f t="shared" si="552"/>
        <v>0</v>
      </c>
      <c r="R3974">
        <f t="shared" si="553"/>
        <v>0</v>
      </c>
      <c r="S3974" s="15">
        <f t="shared" si="554"/>
        <v>42157.916481481487</v>
      </c>
      <c r="T3974" s="15">
        <f t="shared" si="555"/>
        <v>42187.916481481487</v>
      </c>
      <c r="U3974">
        <f t="shared" si="551"/>
        <v>2015</v>
      </c>
    </row>
    <row r="3975" spans="1:22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 t="s">
        <v>8311</v>
      </c>
      <c r="P3975" t="s">
        <v>8356</v>
      </c>
      <c r="Q3975">
        <f t="shared" si="552"/>
        <v>0</v>
      </c>
      <c r="R3975">
        <f t="shared" si="553"/>
        <v>0</v>
      </c>
      <c r="S3975" s="15">
        <f t="shared" si="554"/>
        <v>41194.579027777778</v>
      </c>
      <c r="T3975" s="15">
        <f t="shared" si="555"/>
        <v>41210.579027777778</v>
      </c>
      <c r="U3975">
        <f t="shared" si="551"/>
        <v>2012</v>
      </c>
    </row>
    <row r="3976" spans="1:22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 t="s">
        <v>8323</v>
      </c>
      <c r="P3976" t="s">
        <v>8335</v>
      </c>
      <c r="Q3976">
        <f t="shared" si="552"/>
        <v>0</v>
      </c>
      <c r="R3976">
        <f t="shared" si="553"/>
        <v>0</v>
      </c>
      <c r="S3976" s="15">
        <f t="shared" si="554"/>
        <v>42683.151331018518</v>
      </c>
      <c r="T3976" s="15">
        <f t="shared" si="555"/>
        <v>42713.192997685182</v>
      </c>
      <c r="U3976">
        <f t="shared" si="551"/>
        <v>2016</v>
      </c>
    </row>
    <row r="3977" spans="1:22" ht="48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 t="s">
        <v>8323</v>
      </c>
      <c r="P3977" t="s">
        <v>8326</v>
      </c>
      <c r="Q3977">
        <f t="shared" si="552"/>
        <v>0</v>
      </c>
      <c r="R3977">
        <f t="shared" si="553"/>
        <v>0</v>
      </c>
      <c r="S3977" s="15">
        <f t="shared" si="554"/>
        <v>42282.655543981484</v>
      </c>
      <c r="T3977" s="15">
        <f t="shared" si="555"/>
        <v>42342.697210648148</v>
      </c>
      <c r="U3977">
        <f t="shared" si="551"/>
        <v>2015</v>
      </c>
      <c r="V3977">
        <f>_xlfn.DAYS(T3977,S3977)</f>
        <v>60</v>
      </c>
    </row>
    <row r="3978" spans="1:22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 t="s">
        <v>8311</v>
      </c>
      <c r="P3978" t="s">
        <v>8352</v>
      </c>
      <c r="Q3978">
        <f t="shared" si="552"/>
        <v>0</v>
      </c>
      <c r="R3978">
        <f t="shared" si="553"/>
        <v>0</v>
      </c>
      <c r="S3978" s="15">
        <f t="shared" si="554"/>
        <v>42690.858449074076</v>
      </c>
      <c r="T3978" s="15">
        <f t="shared" si="555"/>
        <v>42708.25</v>
      </c>
      <c r="U3978">
        <f t="shared" si="551"/>
        <v>2016</v>
      </c>
    </row>
    <row r="3979" spans="1:22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 t="s">
        <v>8346</v>
      </c>
      <c r="P3979" t="s">
        <v>8347</v>
      </c>
      <c r="Q3979">
        <f t="shared" si="552"/>
        <v>0</v>
      </c>
      <c r="R3979">
        <f t="shared" si="553"/>
        <v>0</v>
      </c>
      <c r="S3979" s="15">
        <f t="shared" si="554"/>
        <v>42406.992418981477</v>
      </c>
      <c r="T3979" s="15">
        <f t="shared" si="555"/>
        <v>42436.992418981477</v>
      </c>
      <c r="U3979">
        <f t="shared" si="551"/>
        <v>2016</v>
      </c>
    </row>
    <row r="3980" spans="1:22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 t="s">
        <v>8313</v>
      </c>
      <c r="P3980" t="s">
        <v>8355</v>
      </c>
      <c r="Q3980">
        <f t="shared" si="552"/>
        <v>0</v>
      </c>
      <c r="R3980">
        <f t="shared" si="553"/>
        <v>0</v>
      </c>
      <c r="S3980" s="15">
        <f t="shared" si="554"/>
        <v>42121.824525462958</v>
      </c>
      <c r="T3980" s="15">
        <f t="shared" si="555"/>
        <v>42151.824525462958</v>
      </c>
      <c r="U3980">
        <f t="shared" si="551"/>
        <v>2015</v>
      </c>
    </row>
    <row r="3981" spans="1:22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 t="s">
        <v>8327</v>
      </c>
      <c r="P3981" t="s">
        <v>8350</v>
      </c>
      <c r="Q3981">
        <f t="shared" si="552"/>
        <v>0</v>
      </c>
      <c r="R3981">
        <f t="shared" si="553"/>
        <v>0</v>
      </c>
      <c r="S3981" s="15">
        <f t="shared" si="554"/>
        <v>40434.853402777779</v>
      </c>
      <c r="T3981" s="15">
        <f t="shared" si="555"/>
        <v>40473.208333333336</v>
      </c>
      <c r="U3981">
        <f t="shared" si="551"/>
        <v>2010</v>
      </c>
    </row>
    <row r="3982" spans="1:22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 t="s">
        <v>8311</v>
      </c>
      <c r="P3982" t="s">
        <v>8356</v>
      </c>
      <c r="Q3982">
        <f t="shared" si="552"/>
        <v>0</v>
      </c>
      <c r="R3982">
        <f t="shared" si="553"/>
        <v>0</v>
      </c>
      <c r="S3982" s="15">
        <f t="shared" si="554"/>
        <v>41747.887060185189</v>
      </c>
      <c r="T3982" s="15">
        <f t="shared" si="555"/>
        <v>41807.887060185189</v>
      </c>
      <c r="U3982">
        <f t="shared" si="551"/>
        <v>2014</v>
      </c>
    </row>
    <row r="3983" spans="1:22" ht="48" hidden="1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 t="s">
        <v>8316</v>
      </c>
      <c r="P3983" t="s">
        <v>8334</v>
      </c>
      <c r="Q3983">
        <f t="shared" si="552"/>
        <v>0</v>
      </c>
      <c r="R3983">
        <f t="shared" si="553"/>
        <v>0</v>
      </c>
      <c r="S3983" s="15">
        <f t="shared" si="554"/>
        <v>41410.703993055555</v>
      </c>
      <c r="T3983" s="15">
        <f t="shared" si="555"/>
        <v>41424.703993055555</v>
      </c>
      <c r="U3983">
        <f t="shared" si="551"/>
        <v>2013</v>
      </c>
    </row>
    <row r="3984" spans="1:22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 t="s">
        <v>8313</v>
      </c>
      <c r="P3984" t="s">
        <v>8353</v>
      </c>
      <c r="Q3984">
        <f t="shared" si="552"/>
        <v>0</v>
      </c>
      <c r="R3984">
        <f t="shared" si="553"/>
        <v>0</v>
      </c>
      <c r="S3984" s="15">
        <f t="shared" si="554"/>
        <v>42651.006273148145</v>
      </c>
      <c r="T3984" s="15">
        <f t="shared" si="555"/>
        <v>42711.047939814816</v>
      </c>
      <c r="U3984">
        <f t="shared" si="551"/>
        <v>2016</v>
      </c>
    </row>
    <row r="3985" spans="1:22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 t="s">
        <v>8321</v>
      </c>
      <c r="P3985" t="s">
        <v>8337</v>
      </c>
      <c r="Q3985">
        <f t="shared" si="552"/>
        <v>0</v>
      </c>
      <c r="R3985">
        <f t="shared" si="553"/>
        <v>0</v>
      </c>
      <c r="S3985" s="15">
        <f t="shared" si="554"/>
        <v>42096.410115740742</v>
      </c>
      <c r="T3985" s="15">
        <f t="shared" si="555"/>
        <v>42140.427777777775</v>
      </c>
      <c r="U3985">
        <f t="shared" si="551"/>
        <v>2015</v>
      </c>
    </row>
    <row r="3986" spans="1:22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 t="s">
        <v>8321</v>
      </c>
      <c r="P3986" t="s">
        <v>8325</v>
      </c>
      <c r="Q3986">
        <f t="shared" si="552"/>
        <v>0</v>
      </c>
      <c r="R3986">
        <f t="shared" si="553"/>
        <v>0</v>
      </c>
      <c r="S3986" s="15">
        <f t="shared" si="554"/>
        <v>42383.933993055558</v>
      </c>
      <c r="T3986" s="15">
        <f t="shared" si="555"/>
        <v>42413.933993055558</v>
      </c>
      <c r="U3986">
        <f t="shared" si="551"/>
        <v>2016</v>
      </c>
    </row>
    <row r="3987" spans="1:22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 t="s">
        <v>8321</v>
      </c>
      <c r="P3987" t="s">
        <v>8339</v>
      </c>
      <c r="Q3987">
        <f t="shared" si="552"/>
        <v>0</v>
      </c>
      <c r="R3987">
        <f t="shared" si="553"/>
        <v>0</v>
      </c>
      <c r="S3987" s="15">
        <f t="shared" si="554"/>
        <v>42228.629884259266</v>
      </c>
      <c r="T3987" s="15">
        <f t="shared" si="555"/>
        <v>42288.629884259266</v>
      </c>
      <c r="U3987">
        <f t="shared" si="551"/>
        <v>2015</v>
      </c>
    </row>
    <row r="3988" spans="1:22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 t="s">
        <v>8327</v>
      </c>
      <c r="P3988" t="s">
        <v>8328</v>
      </c>
      <c r="Q3988">
        <f t="shared" si="552"/>
        <v>0</v>
      </c>
      <c r="R3988">
        <f t="shared" si="553"/>
        <v>0</v>
      </c>
      <c r="S3988" s="15">
        <f t="shared" si="554"/>
        <v>41211.688750000001</v>
      </c>
      <c r="T3988" s="15">
        <f t="shared" si="555"/>
        <v>41241.730416666665</v>
      </c>
      <c r="U3988">
        <f t="shared" si="551"/>
        <v>2012</v>
      </c>
    </row>
    <row r="3989" spans="1:22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 t="s">
        <v>8346</v>
      </c>
      <c r="P3989" t="s">
        <v>8347</v>
      </c>
      <c r="Q3989">
        <f t="shared" si="552"/>
        <v>0</v>
      </c>
      <c r="R3989">
        <f t="shared" si="553"/>
        <v>0</v>
      </c>
      <c r="S3989" s="15">
        <f t="shared" si="554"/>
        <v>42319.851388888885</v>
      </c>
      <c r="T3989" s="15">
        <f t="shared" si="555"/>
        <v>42364.851388888885</v>
      </c>
      <c r="U3989">
        <f t="shared" si="551"/>
        <v>2015</v>
      </c>
    </row>
    <row r="3990" spans="1:22" ht="48" hidden="1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 t="s">
        <v>8316</v>
      </c>
      <c r="P3990" t="s">
        <v>8344</v>
      </c>
      <c r="Q3990">
        <f t="shared" si="552"/>
        <v>0</v>
      </c>
      <c r="R3990">
        <f t="shared" si="553"/>
        <v>0</v>
      </c>
      <c r="S3990" s="15">
        <f t="shared" si="554"/>
        <v>42212.624189814815</v>
      </c>
      <c r="T3990" s="15">
        <f t="shared" si="555"/>
        <v>42272.624189814815</v>
      </c>
      <c r="U3990">
        <f t="shared" si="551"/>
        <v>2015</v>
      </c>
    </row>
    <row r="3991" spans="1:22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 t="s">
        <v>8327</v>
      </c>
      <c r="P3991" t="s">
        <v>8330</v>
      </c>
      <c r="Q3991">
        <f t="shared" si="552"/>
        <v>0</v>
      </c>
      <c r="R3991">
        <f t="shared" si="553"/>
        <v>0</v>
      </c>
      <c r="S3991" s="15">
        <f t="shared" si="554"/>
        <v>42272.087766203709</v>
      </c>
      <c r="T3991" s="15">
        <f t="shared" si="555"/>
        <v>42302.087766203709</v>
      </c>
      <c r="U3991">
        <f t="shared" si="551"/>
        <v>2015</v>
      </c>
    </row>
    <row r="3992" spans="1:22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 t="s">
        <v>8327</v>
      </c>
      <c r="P3992" t="s">
        <v>8330</v>
      </c>
      <c r="Q3992">
        <f t="shared" si="552"/>
        <v>0</v>
      </c>
      <c r="R3992">
        <f t="shared" si="553"/>
        <v>0</v>
      </c>
      <c r="S3992" s="15">
        <f t="shared" si="554"/>
        <v>42171.817384259266</v>
      </c>
      <c r="T3992" s="15">
        <f t="shared" si="555"/>
        <v>42201.817384259266</v>
      </c>
      <c r="U3992">
        <f t="shared" si="551"/>
        <v>2015</v>
      </c>
    </row>
    <row r="3993" spans="1:22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 t="s">
        <v>8313</v>
      </c>
      <c r="P3993" t="s">
        <v>8314</v>
      </c>
      <c r="Q3993">
        <f t="shared" si="552"/>
        <v>0</v>
      </c>
      <c r="R3993">
        <f t="shared" si="553"/>
        <v>0</v>
      </c>
      <c r="S3993" s="15">
        <f t="shared" si="554"/>
        <v>42172.906678240746</v>
      </c>
      <c r="T3993" s="15">
        <f t="shared" si="555"/>
        <v>42186.906678240746</v>
      </c>
      <c r="U3993">
        <f t="shared" si="551"/>
        <v>2015</v>
      </c>
    </row>
    <row r="3994" spans="1:22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 t="s">
        <v>8308</v>
      </c>
      <c r="P3994" t="s">
        <v>8342</v>
      </c>
      <c r="Q3994">
        <f t="shared" si="552"/>
        <v>0</v>
      </c>
      <c r="R3994">
        <f t="shared" si="553"/>
        <v>0</v>
      </c>
      <c r="S3994" s="15">
        <f t="shared" si="554"/>
        <v>42060.001805555556</v>
      </c>
      <c r="T3994" s="15">
        <f t="shared" si="555"/>
        <v>42094.985416666663</v>
      </c>
      <c r="U3994">
        <f t="shared" si="551"/>
        <v>2015</v>
      </c>
    </row>
    <row r="3995" spans="1:22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 t="s">
        <v>8319</v>
      </c>
      <c r="P3995" t="s">
        <v>8345</v>
      </c>
      <c r="Q3995">
        <f t="shared" si="552"/>
        <v>0</v>
      </c>
      <c r="R3995">
        <f t="shared" si="553"/>
        <v>0</v>
      </c>
      <c r="S3995" s="15">
        <f t="shared" si="554"/>
        <v>41993.738298611104</v>
      </c>
      <c r="T3995" s="15">
        <f t="shared" si="555"/>
        <v>42053.738298611104</v>
      </c>
      <c r="U3995">
        <f t="shared" si="551"/>
        <v>2014</v>
      </c>
    </row>
    <row r="3996" spans="1:22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 t="s">
        <v>8319</v>
      </c>
      <c r="P3996" t="s">
        <v>8345</v>
      </c>
      <c r="Q3996">
        <f t="shared" si="552"/>
        <v>0</v>
      </c>
      <c r="R3996">
        <f t="shared" si="553"/>
        <v>0</v>
      </c>
      <c r="S3996" s="15">
        <f t="shared" si="554"/>
        <v>42388.589085648149</v>
      </c>
      <c r="T3996" s="15">
        <f t="shared" si="555"/>
        <v>42395.589085648149</v>
      </c>
      <c r="U3996">
        <f t="shared" si="551"/>
        <v>2016</v>
      </c>
    </row>
    <row r="3997" spans="1:22" ht="32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 t="s">
        <v>8323</v>
      </c>
      <c r="P3997" t="s">
        <v>8326</v>
      </c>
      <c r="Q3997">
        <f t="shared" si="552"/>
        <v>0</v>
      </c>
      <c r="R3997">
        <f t="shared" si="553"/>
        <v>0</v>
      </c>
      <c r="S3997" s="15">
        <f t="shared" si="554"/>
        <v>42115.11618055556</v>
      </c>
      <c r="T3997" s="15">
        <f t="shared" si="555"/>
        <v>42175.11618055556</v>
      </c>
      <c r="U3997">
        <f t="shared" si="551"/>
        <v>2015</v>
      </c>
      <c r="V3997">
        <f>_xlfn.DAYS(T3997,S3997)</f>
        <v>60</v>
      </c>
    </row>
    <row r="3998" spans="1:22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 t="s">
        <v>8323</v>
      </c>
      <c r="P3998" t="s">
        <v>8324</v>
      </c>
      <c r="Q3998">
        <f t="shared" si="552"/>
        <v>0</v>
      </c>
      <c r="R3998">
        <f t="shared" si="553"/>
        <v>0</v>
      </c>
      <c r="S3998" s="15">
        <f t="shared" si="554"/>
        <v>42077.129398148143</v>
      </c>
      <c r="T3998" s="15">
        <f t="shared" si="555"/>
        <v>42107.129398148143</v>
      </c>
      <c r="U3998">
        <f t="shared" si="551"/>
        <v>2015</v>
      </c>
    </row>
    <row r="3999" spans="1:22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 t="s">
        <v>8323</v>
      </c>
      <c r="P3999" t="s">
        <v>8335</v>
      </c>
      <c r="Q3999">
        <f t="shared" si="552"/>
        <v>0</v>
      </c>
      <c r="R3999">
        <f t="shared" si="553"/>
        <v>0</v>
      </c>
      <c r="S3999" s="15">
        <f t="shared" si="554"/>
        <v>41899.627071759263</v>
      </c>
      <c r="T3999" s="15">
        <f t="shared" si="555"/>
        <v>41917.208333333336</v>
      </c>
      <c r="U3999">
        <f t="shared" si="551"/>
        <v>2014</v>
      </c>
    </row>
    <row r="4000" spans="1:22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 t="s">
        <v>8323</v>
      </c>
      <c r="P4000" t="s">
        <v>8335</v>
      </c>
      <c r="Q4000">
        <f t="shared" si="552"/>
        <v>0</v>
      </c>
      <c r="R4000">
        <f t="shared" si="553"/>
        <v>0</v>
      </c>
      <c r="S4000" s="15">
        <f t="shared" si="554"/>
        <v>42269.126226851848</v>
      </c>
      <c r="T4000" s="15">
        <f t="shared" si="555"/>
        <v>42299.126226851848</v>
      </c>
      <c r="U4000">
        <f t="shared" si="551"/>
        <v>2015</v>
      </c>
    </row>
    <row r="4001" spans="1:22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 t="s">
        <v>8323</v>
      </c>
      <c r="P4001" t="s">
        <v>8326</v>
      </c>
      <c r="Q4001">
        <f t="shared" si="552"/>
        <v>0</v>
      </c>
      <c r="R4001">
        <f t="shared" si="553"/>
        <v>0</v>
      </c>
      <c r="S4001" s="15">
        <f t="shared" si="554"/>
        <v>41926.542303240742</v>
      </c>
      <c r="T4001" s="15">
        <f t="shared" si="555"/>
        <v>41938.75</v>
      </c>
      <c r="U4001">
        <f t="shared" si="551"/>
        <v>2014</v>
      </c>
      <c r="V4001">
        <f t="shared" ref="V4001:V4004" si="556">_xlfn.DAYS(T4001,S4001)</f>
        <v>12</v>
      </c>
    </row>
    <row r="4002" spans="1:22" ht="48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 t="s">
        <v>8323</v>
      </c>
      <c r="P4002" t="s">
        <v>8326</v>
      </c>
      <c r="Q4002">
        <f t="shared" si="552"/>
        <v>0</v>
      </c>
      <c r="R4002">
        <f t="shared" si="553"/>
        <v>0</v>
      </c>
      <c r="S4002" s="15">
        <f t="shared" si="554"/>
        <v>42286.749780092592</v>
      </c>
      <c r="T4002" s="15">
        <f t="shared" si="555"/>
        <v>42316.791446759264</v>
      </c>
      <c r="U4002">
        <f t="shared" si="551"/>
        <v>2015</v>
      </c>
      <c r="V4002">
        <f t="shared" si="556"/>
        <v>30</v>
      </c>
    </row>
    <row r="4003" spans="1:22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 t="s">
        <v>8323</v>
      </c>
      <c r="P4003" t="s">
        <v>8326</v>
      </c>
      <c r="Q4003">
        <f t="shared" si="552"/>
        <v>0</v>
      </c>
      <c r="R4003">
        <f t="shared" si="553"/>
        <v>0</v>
      </c>
      <c r="S4003" s="15">
        <f t="shared" si="554"/>
        <v>42069.391446759255</v>
      </c>
      <c r="T4003" s="15">
        <f t="shared" si="555"/>
        <v>42099.349780092598</v>
      </c>
      <c r="U4003">
        <f t="shared" si="551"/>
        <v>2015</v>
      </c>
      <c r="V4003">
        <f t="shared" si="556"/>
        <v>30</v>
      </c>
    </row>
    <row r="4004" spans="1:22" ht="48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 t="s">
        <v>8323</v>
      </c>
      <c r="P4004" t="s">
        <v>8326</v>
      </c>
      <c r="Q4004">
        <f t="shared" si="552"/>
        <v>0</v>
      </c>
      <c r="R4004">
        <f t="shared" si="553"/>
        <v>0</v>
      </c>
      <c r="S4004" s="15">
        <f t="shared" si="554"/>
        <v>42511.698101851856</v>
      </c>
      <c r="T4004" s="15">
        <f t="shared" si="555"/>
        <v>42535.787500000006</v>
      </c>
      <c r="U4004">
        <f t="shared" si="551"/>
        <v>2016</v>
      </c>
      <c r="V4004">
        <f t="shared" si="556"/>
        <v>24</v>
      </c>
    </row>
    <row r="4005" spans="1:22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 t="s">
        <v>8327</v>
      </c>
      <c r="P4005" t="s">
        <v>8350</v>
      </c>
      <c r="Q4005">
        <f t="shared" si="552"/>
        <v>0</v>
      </c>
      <c r="R4005">
        <f t="shared" si="553"/>
        <v>0</v>
      </c>
      <c r="S4005" s="15">
        <f t="shared" si="554"/>
        <v>40767.192395833335</v>
      </c>
      <c r="T4005" s="15">
        <f t="shared" si="555"/>
        <v>40797.192395833335</v>
      </c>
      <c r="U4005">
        <f t="shared" si="551"/>
        <v>2011</v>
      </c>
    </row>
    <row r="4006" spans="1:22" ht="48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 t="s">
        <v>8323</v>
      </c>
      <c r="P4006" t="s">
        <v>8326</v>
      </c>
      <c r="Q4006">
        <f t="shared" si="552"/>
        <v>0</v>
      </c>
      <c r="R4006">
        <f t="shared" si="553"/>
        <v>0</v>
      </c>
      <c r="S4006" s="15">
        <f t="shared" si="554"/>
        <v>41950.114108796297</v>
      </c>
      <c r="T4006" s="15">
        <f t="shared" si="555"/>
        <v>42010.114108796297</v>
      </c>
      <c r="U4006">
        <f t="shared" si="551"/>
        <v>2014</v>
      </c>
      <c r="V4006">
        <f>_xlfn.DAYS(T4006,S4006)</f>
        <v>60</v>
      </c>
    </row>
    <row r="4007" spans="1:22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 t="s">
        <v>8308</v>
      </c>
      <c r="P4007" t="s">
        <v>8342</v>
      </c>
      <c r="Q4007">
        <f t="shared" si="552"/>
        <v>0</v>
      </c>
      <c r="R4007">
        <f t="shared" si="553"/>
        <v>0</v>
      </c>
      <c r="S4007" s="15">
        <f t="shared" si="554"/>
        <v>42282.71629629629</v>
      </c>
      <c r="T4007" s="15">
        <f t="shared" si="555"/>
        <v>42312.757962962962</v>
      </c>
      <c r="U4007">
        <f t="shared" si="551"/>
        <v>2015</v>
      </c>
    </row>
    <row r="4008" spans="1:22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 t="s">
        <v>8311</v>
      </c>
      <c r="P4008" t="s">
        <v>8352</v>
      </c>
      <c r="Q4008">
        <f t="shared" si="552"/>
        <v>0</v>
      </c>
      <c r="R4008">
        <f t="shared" si="553"/>
        <v>0</v>
      </c>
      <c r="S4008" s="15">
        <f t="shared" si="554"/>
        <v>41594.207060185188</v>
      </c>
      <c r="T4008" s="15">
        <f t="shared" si="555"/>
        <v>41624.207060185188</v>
      </c>
      <c r="U4008">
        <f t="shared" si="551"/>
        <v>2013</v>
      </c>
    </row>
    <row r="4009" spans="1:22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 t="s">
        <v>8327</v>
      </c>
      <c r="P4009" t="s">
        <v>8350</v>
      </c>
      <c r="Q4009">
        <f t="shared" si="552"/>
        <v>0</v>
      </c>
      <c r="R4009">
        <f t="shared" si="553"/>
        <v>0</v>
      </c>
      <c r="S4009" s="15">
        <f t="shared" si="554"/>
        <v>40340.801562499997</v>
      </c>
      <c r="T4009" s="15">
        <f t="shared" si="555"/>
        <v>40386.207638888889</v>
      </c>
      <c r="U4009">
        <f t="shared" si="551"/>
        <v>2010</v>
      </c>
    </row>
    <row r="4010" spans="1:22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 t="s">
        <v>8346</v>
      </c>
      <c r="P4010" t="s">
        <v>8347</v>
      </c>
      <c r="Q4010">
        <f t="shared" si="552"/>
        <v>0</v>
      </c>
      <c r="R4010">
        <f t="shared" si="553"/>
        <v>0</v>
      </c>
      <c r="S4010" s="15">
        <f t="shared" si="554"/>
        <v>42231.7971875</v>
      </c>
      <c r="T4010" s="15">
        <f t="shared" si="555"/>
        <v>42261.7971875</v>
      </c>
      <c r="U4010">
        <f t="shared" si="551"/>
        <v>2015</v>
      </c>
    </row>
    <row r="4011" spans="1:22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 t="s">
        <v>8346</v>
      </c>
      <c r="P4011" t="s">
        <v>8347</v>
      </c>
      <c r="Q4011">
        <f t="shared" si="552"/>
        <v>0</v>
      </c>
      <c r="R4011">
        <f t="shared" si="553"/>
        <v>0</v>
      </c>
      <c r="S4011" s="15">
        <f t="shared" si="554"/>
        <v>41831.851840277777</v>
      </c>
      <c r="T4011" s="15">
        <f t="shared" si="555"/>
        <v>41861.916666666664</v>
      </c>
      <c r="U4011">
        <f t="shared" si="551"/>
        <v>2014</v>
      </c>
    </row>
    <row r="4012" spans="1:22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 t="s">
        <v>8327</v>
      </c>
      <c r="P4012" t="s">
        <v>8354</v>
      </c>
      <c r="Q4012">
        <f t="shared" si="552"/>
        <v>0</v>
      </c>
      <c r="R4012">
        <f t="shared" si="553"/>
        <v>0</v>
      </c>
      <c r="S4012" s="15">
        <f t="shared" si="554"/>
        <v>41110.680138888885</v>
      </c>
      <c r="T4012" s="15">
        <f t="shared" si="555"/>
        <v>41118.666666666664</v>
      </c>
      <c r="U4012">
        <f t="shared" si="551"/>
        <v>2012</v>
      </c>
    </row>
    <row r="4013" spans="1:22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 t="s">
        <v>8327</v>
      </c>
      <c r="P4013" t="s">
        <v>8354</v>
      </c>
      <c r="Q4013">
        <f t="shared" si="552"/>
        <v>0</v>
      </c>
      <c r="R4013">
        <f t="shared" si="553"/>
        <v>0</v>
      </c>
      <c r="S4013" s="15">
        <f t="shared" si="554"/>
        <v>40883.962581018517</v>
      </c>
      <c r="T4013" s="15">
        <f t="shared" si="555"/>
        <v>40913.962581018517</v>
      </c>
      <c r="U4013">
        <f t="shared" si="551"/>
        <v>2011</v>
      </c>
    </row>
    <row r="4014" spans="1:22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 t="s">
        <v>8308</v>
      </c>
      <c r="P4014" t="s">
        <v>8310</v>
      </c>
      <c r="Q4014">
        <f t="shared" si="552"/>
        <v>0</v>
      </c>
      <c r="R4014">
        <f t="shared" si="553"/>
        <v>0</v>
      </c>
      <c r="S4014" s="15">
        <f t="shared" si="554"/>
        <v>41806.106770833336</v>
      </c>
      <c r="T4014" s="15">
        <f t="shared" si="555"/>
        <v>41836.106770833336</v>
      </c>
      <c r="U4014">
        <f t="shared" si="551"/>
        <v>2014</v>
      </c>
    </row>
    <row r="4015" spans="1:22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 t="s">
        <v>8308</v>
      </c>
      <c r="P4015" t="s">
        <v>8342</v>
      </c>
      <c r="Q4015">
        <f t="shared" si="552"/>
        <v>0</v>
      </c>
      <c r="R4015">
        <f t="shared" si="553"/>
        <v>0</v>
      </c>
      <c r="S4015" s="15">
        <f t="shared" si="554"/>
        <v>42669.870173611111</v>
      </c>
      <c r="T4015" s="15">
        <f t="shared" si="555"/>
        <v>42699.911840277782</v>
      </c>
      <c r="U4015">
        <f t="shared" si="551"/>
        <v>2016</v>
      </c>
    </row>
    <row r="4016" spans="1:22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 t="s">
        <v>8311</v>
      </c>
      <c r="P4016" t="s">
        <v>8352</v>
      </c>
      <c r="Q4016">
        <f t="shared" si="552"/>
        <v>0</v>
      </c>
      <c r="R4016">
        <f t="shared" si="553"/>
        <v>0</v>
      </c>
      <c r="S4016" s="15">
        <f t="shared" si="554"/>
        <v>41411.866608796299</v>
      </c>
      <c r="T4016" s="15">
        <f t="shared" si="555"/>
        <v>41441.866608796299</v>
      </c>
      <c r="U4016">
        <f t="shared" si="551"/>
        <v>2013</v>
      </c>
    </row>
    <row r="4017" spans="1:22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 t="s">
        <v>8311</v>
      </c>
      <c r="P4017" t="s">
        <v>8352</v>
      </c>
      <c r="Q4017">
        <f t="shared" si="552"/>
        <v>0</v>
      </c>
      <c r="R4017">
        <f t="shared" si="553"/>
        <v>0</v>
      </c>
      <c r="S4017" s="15">
        <f t="shared" si="554"/>
        <v>42670.764039351852</v>
      </c>
      <c r="T4017" s="15">
        <f t="shared" si="555"/>
        <v>42700.805706018517</v>
      </c>
      <c r="U4017">
        <f t="shared" si="551"/>
        <v>2016</v>
      </c>
    </row>
    <row r="4018" spans="1:22" ht="32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 t="s">
        <v>8323</v>
      </c>
      <c r="P4018" t="s">
        <v>8326</v>
      </c>
      <c r="Q4018">
        <f t="shared" si="552"/>
        <v>0</v>
      </c>
      <c r="R4018">
        <f t="shared" si="553"/>
        <v>0</v>
      </c>
      <c r="S4018" s="15">
        <f t="shared" si="554"/>
        <v>41793.710231481484</v>
      </c>
      <c r="T4018" s="15">
        <f t="shared" si="555"/>
        <v>41823.710231481484</v>
      </c>
      <c r="U4018">
        <f t="shared" si="551"/>
        <v>2014</v>
      </c>
      <c r="V4018">
        <f>_xlfn.DAYS(T4018,S4018)</f>
        <v>30</v>
      </c>
    </row>
    <row r="4019" spans="1:22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 t="s">
        <v>8321</v>
      </c>
      <c r="P4019" t="s">
        <v>8339</v>
      </c>
      <c r="Q4019">
        <f t="shared" si="552"/>
        <v>0</v>
      </c>
      <c r="R4019">
        <f t="shared" si="553"/>
        <v>0</v>
      </c>
      <c r="S4019" s="15">
        <f t="shared" si="554"/>
        <v>42100.086145833338</v>
      </c>
      <c r="T4019" s="15">
        <f t="shared" si="555"/>
        <v>42130.086145833338</v>
      </c>
      <c r="U4019">
        <f t="shared" si="551"/>
        <v>2015</v>
      </c>
    </row>
    <row r="4020" spans="1:22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 t="s">
        <v>8327</v>
      </c>
      <c r="P4020" t="s">
        <v>8354</v>
      </c>
      <c r="Q4020">
        <f t="shared" si="552"/>
        <v>0</v>
      </c>
      <c r="R4020">
        <f t="shared" si="553"/>
        <v>0</v>
      </c>
      <c r="S4020" s="15">
        <f t="shared" si="554"/>
        <v>41827.919166666667</v>
      </c>
      <c r="T4020" s="15">
        <f t="shared" si="555"/>
        <v>41858.291666666664</v>
      </c>
      <c r="U4020">
        <f t="shared" si="551"/>
        <v>2014</v>
      </c>
    </row>
    <row r="4021" spans="1:22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 t="s">
        <v>8311</v>
      </c>
      <c r="P4021" t="s">
        <v>8352</v>
      </c>
      <c r="Q4021">
        <f t="shared" si="552"/>
        <v>0</v>
      </c>
      <c r="R4021">
        <f t="shared" si="553"/>
        <v>0</v>
      </c>
      <c r="S4021" s="15">
        <f t="shared" si="554"/>
        <v>41053.200960648144</v>
      </c>
      <c r="T4021" s="15">
        <f t="shared" si="555"/>
        <v>41111.618750000001</v>
      </c>
      <c r="U4021">
        <f t="shared" si="551"/>
        <v>2012</v>
      </c>
    </row>
    <row r="4022" spans="1:22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 t="s">
        <v>8311</v>
      </c>
      <c r="P4022" t="s">
        <v>8352</v>
      </c>
      <c r="Q4022">
        <f t="shared" si="552"/>
        <v>0</v>
      </c>
      <c r="R4022">
        <f t="shared" si="553"/>
        <v>0</v>
      </c>
      <c r="S4022" s="15">
        <f t="shared" si="554"/>
        <v>40752.789710648147</v>
      </c>
      <c r="T4022" s="15">
        <f t="shared" si="555"/>
        <v>40782.789710648147</v>
      </c>
      <c r="U4022">
        <f t="shared" si="551"/>
        <v>2011</v>
      </c>
    </row>
    <row r="4023" spans="1:22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 t="s">
        <v>8327</v>
      </c>
      <c r="P4023" t="s">
        <v>8330</v>
      </c>
      <c r="Q4023">
        <f t="shared" si="552"/>
        <v>0</v>
      </c>
      <c r="R4023">
        <f t="shared" si="553"/>
        <v>0</v>
      </c>
      <c r="S4023" s="15">
        <f t="shared" si="554"/>
        <v>42245.016736111109</v>
      </c>
      <c r="T4023" s="15">
        <f t="shared" si="555"/>
        <v>42256.666666666672</v>
      </c>
      <c r="U4023">
        <f t="shared" si="551"/>
        <v>2015</v>
      </c>
    </row>
    <row r="4024" spans="1:22" ht="48" hidden="1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 t="s">
        <v>8313</v>
      </c>
      <c r="P4024" t="s">
        <v>8353</v>
      </c>
      <c r="Q4024">
        <f t="shared" si="552"/>
        <v>0</v>
      </c>
      <c r="R4024">
        <f t="shared" si="553"/>
        <v>0</v>
      </c>
      <c r="S4024" s="15">
        <f t="shared" si="554"/>
        <v>42329.58839120371</v>
      </c>
      <c r="T4024" s="15">
        <f t="shared" si="555"/>
        <v>42359.58839120371</v>
      </c>
      <c r="U4024">
        <f t="shared" si="551"/>
        <v>2015</v>
      </c>
    </row>
    <row r="4025" spans="1:22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 t="s">
        <v>8316</v>
      </c>
      <c r="P4025" t="s">
        <v>8334</v>
      </c>
      <c r="Q4025">
        <f t="shared" si="552"/>
        <v>0</v>
      </c>
      <c r="R4025">
        <f t="shared" si="553"/>
        <v>0</v>
      </c>
      <c r="S4025" s="15">
        <f t="shared" si="554"/>
        <v>40355.024953703702</v>
      </c>
      <c r="T4025" s="15">
        <f t="shared" si="555"/>
        <v>40390</v>
      </c>
      <c r="U4025">
        <f t="shared" si="551"/>
        <v>2010</v>
      </c>
    </row>
    <row r="4026" spans="1:22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 t="s">
        <v>8308</v>
      </c>
      <c r="P4026" t="s">
        <v>8342</v>
      </c>
      <c r="Q4026">
        <f t="shared" si="552"/>
        <v>0</v>
      </c>
      <c r="R4026">
        <f t="shared" si="553"/>
        <v>0</v>
      </c>
      <c r="S4026" s="15">
        <f t="shared" si="554"/>
        <v>42101.633703703701</v>
      </c>
      <c r="T4026" s="15">
        <f t="shared" si="555"/>
        <v>42161.633703703701</v>
      </c>
      <c r="U4026">
        <f t="shared" si="551"/>
        <v>2015</v>
      </c>
    </row>
    <row r="4027" spans="1:22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 t="s">
        <v>8308</v>
      </c>
      <c r="P4027" t="s">
        <v>8342</v>
      </c>
      <c r="Q4027">
        <f t="shared" si="552"/>
        <v>0</v>
      </c>
      <c r="R4027">
        <f t="shared" si="553"/>
        <v>0</v>
      </c>
      <c r="S4027" s="15">
        <f t="shared" si="554"/>
        <v>42150.777731481481</v>
      </c>
      <c r="T4027" s="15">
        <f t="shared" si="555"/>
        <v>42180.777731481481</v>
      </c>
      <c r="U4027">
        <f t="shared" si="551"/>
        <v>2015</v>
      </c>
    </row>
    <row r="4028" spans="1:22" ht="48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 t="s">
        <v>8323</v>
      </c>
      <c r="P4028" t="s">
        <v>8326</v>
      </c>
      <c r="Q4028">
        <f t="shared" si="552"/>
        <v>0</v>
      </c>
      <c r="R4028">
        <f t="shared" si="553"/>
        <v>0</v>
      </c>
      <c r="S4028" s="15">
        <f t="shared" si="554"/>
        <v>42453.806307870371</v>
      </c>
      <c r="T4028" s="15">
        <f t="shared" si="555"/>
        <v>42513.806307870371</v>
      </c>
      <c r="U4028">
        <f t="shared" si="551"/>
        <v>2016</v>
      </c>
      <c r="V4028">
        <f t="shared" ref="V4028:V4029" si="557">_xlfn.DAYS(T4028,S4028)</f>
        <v>60</v>
      </c>
    </row>
    <row r="4029" spans="1:22" ht="48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 t="s">
        <v>8323</v>
      </c>
      <c r="P4029" t="s">
        <v>8326</v>
      </c>
      <c r="Q4029">
        <f t="shared" si="552"/>
        <v>0</v>
      </c>
      <c r="R4029">
        <f t="shared" si="553"/>
        <v>0</v>
      </c>
      <c r="S4029" s="15">
        <f t="shared" si="554"/>
        <v>42494.471666666665</v>
      </c>
      <c r="T4029" s="15">
        <f t="shared" si="555"/>
        <v>42524.471666666665</v>
      </c>
      <c r="U4029">
        <f t="shared" si="551"/>
        <v>2016</v>
      </c>
      <c r="V4029">
        <f t="shared" si="557"/>
        <v>30</v>
      </c>
    </row>
    <row r="4030" spans="1:22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 t="s">
        <v>8311</v>
      </c>
      <c r="P4030" t="s">
        <v>8356</v>
      </c>
      <c r="Q4030">
        <f t="shared" si="552"/>
        <v>0</v>
      </c>
      <c r="R4030">
        <f t="shared" si="553"/>
        <v>0</v>
      </c>
      <c r="S4030" s="15">
        <f t="shared" si="554"/>
        <v>41078.899826388886</v>
      </c>
      <c r="T4030" s="15">
        <f t="shared" si="555"/>
        <v>41090.833333333336</v>
      </c>
      <c r="U4030">
        <f t="shared" si="551"/>
        <v>2012</v>
      </c>
    </row>
    <row r="4031" spans="1:22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 t="s">
        <v>8311</v>
      </c>
      <c r="P4031" t="s">
        <v>8349</v>
      </c>
      <c r="Q4031">
        <f t="shared" si="552"/>
        <v>0</v>
      </c>
      <c r="R4031">
        <f t="shared" si="553"/>
        <v>0</v>
      </c>
      <c r="S4031" s="15">
        <f t="shared" si="554"/>
        <v>40990.050069444449</v>
      </c>
      <c r="T4031" s="15">
        <f t="shared" si="555"/>
        <v>41050.050069444449</v>
      </c>
      <c r="U4031">
        <f t="shared" ref="U4031:U4094" si="558">YEAR(S4031)</f>
        <v>2012</v>
      </c>
    </row>
    <row r="4032" spans="1:22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 t="s">
        <v>8308</v>
      </c>
      <c r="P4032" t="s">
        <v>8310</v>
      </c>
      <c r="Q4032">
        <f t="shared" si="552"/>
        <v>0</v>
      </c>
      <c r="R4032">
        <f t="shared" si="553"/>
        <v>0</v>
      </c>
      <c r="S4032" s="15">
        <f t="shared" si="554"/>
        <v>41836.595520833333</v>
      </c>
      <c r="T4032" s="15">
        <f t="shared" si="555"/>
        <v>41866.595520833333</v>
      </c>
      <c r="U4032">
        <f t="shared" si="558"/>
        <v>2014</v>
      </c>
    </row>
    <row r="4033" spans="1:22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 t="s">
        <v>8321</v>
      </c>
      <c r="P4033" t="s">
        <v>8325</v>
      </c>
      <c r="Q4033">
        <f t="shared" si="552"/>
        <v>0</v>
      </c>
      <c r="R4033">
        <f t="shared" si="553"/>
        <v>0</v>
      </c>
      <c r="S4033" s="15">
        <f t="shared" si="554"/>
        <v>42191.824062500003</v>
      </c>
      <c r="T4033" s="15">
        <f t="shared" si="555"/>
        <v>42221.824062500003</v>
      </c>
      <c r="U4033">
        <f t="shared" si="558"/>
        <v>2015</v>
      </c>
    </row>
    <row r="4034" spans="1:22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 t="s">
        <v>8321</v>
      </c>
      <c r="P4034" t="s">
        <v>8325</v>
      </c>
      <c r="Q4034">
        <f t="shared" si="552"/>
        <v>0</v>
      </c>
      <c r="R4034">
        <f t="shared" si="553"/>
        <v>0</v>
      </c>
      <c r="S4034" s="15">
        <f t="shared" si="554"/>
        <v>41857.18304398148</v>
      </c>
      <c r="T4034" s="15">
        <f t="shared" si="555"/>
        <v>41887.18304398148</v>
      </c>
      <c r="U4034">
        <f t="shared" si="558"/>
        <v>2014</v>
      </c>
    </row>
    <row r="4035" spans="1:22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 t="s">
        <v>8321</v>
      </c>
      <c r="P4035" t="s">
        <v>8339</v>
      </c>
      <c r="Q4035">
        <f t="shared" ref="Q4035:Q4098" si="559">ROUND(E4035/D4035*100,0)</f>
        <v>0</v>
      </c>
      <c r="R4035">
        <f t="shared" ref="R4035:R4098" si="560">IFERROR(ROUND(E4035/L4035,2),0)</f>
        <v>0</v>
      </c>
      <c r="S4035" s="15">
        <f t="shared" ref="S4035:S4098" si="561">(((J4035/60)/60)/24)+DATE(1970,1,1)</f>
        <v>40987.83488425926</v>
      </c>
      <c r="T4035" s="15">
        <f t="shared" ref="T4035:T4098" si="562">(((I4035/60)/60)/24)+DATE(1970,1,1)</f>
        <v>41047.83488425926</v>
      </c>
      <c r="U4035">
        <f t="shared" si="558"/>
        <v>2012</v>
      </c>
    </row>
    <row r="4036" spans="1:22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 t="s">
        <v>8308</v>
      </c>
      <c r="P4036" t="s">
        <v>8342</v>
      </c>
      <c r="Q4036">
        <f t="shared" si="559"/>
        <v>0</v>
      </c>
      <c r="R4036">
        <f t="shared" si="560"/>
        <v>0</v>
      </c>
      <c r="S4036" s="15">
        <f t="shared" si="561"/>
        <v>41849.035370370373</v>
      </c>
      <c r="T4036" s="15">
        <f t="shared" si="562"/>
        <v>41879.035370370373</v>
      </c>
      <c r="U4036">
        <f t="shared" si="558"/>
        <v>2014</v>
      </c>
    </row>
    <row r="4037" spans="1:22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 t="s">
        <v>8327</v>
      </c>
      <c r="P4037" t="s">
        <v>8350</v>
      </c>
      <c r="Q4037">
        <f t="shared" si="559"/>
        <v>0</v>
      </c>
      <c r="R4037">
        <f t="shared" si="560"/>
        <v>0</v>
      </c>
      <c r="S4037" s="15">
        <f t="shared" si="561"/>
        <v>41116.763275462967</v>
      </c>
      <c r="T4037" s="15">
        <f t="shared" si="562"/>
        <v>41146.763275462967</v>
      </c>
      <c r="U4037">
        <f t="shared" si="558"/>
        <v>2012</v>
      </c>
    </row>
    <row r="4038" spans="1:22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 t="s">
        <v>8311</v>
      </c>
      <c r="P4038" t="s">
        <v>8348</v>
      </c>
      <c r="Q4038">
        <f t="shared" si="559"/>
        <v>0</v>
      </c>
      <c r="R4038">
        <f t="shared" si="560"/>
        <v>0</v>
      </c>
      <c r="S4038" s="15">
        <f t="shared" si="561"/>
        <v>42485.64534722222</v>
      </c>
      <c r="T4038" s="15">
        <f t="shared" si="562"/>
        <v>42515.64534722222</v>
      </c>
      <c r="U4038">
        <f t="shared" si="558"/>
        <v>2016</v>
      </c>
    </row>
    <row r="4039" spans="1:22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 t="s">
        <v>8311</v>
      </c>
      <c r="P4039" t="s">
        <v>8352</v>
      </c>
      <c r="Q4039">
        <f t="shared" si="559"/>
        <v>0</v>
      </c>
      <c r="R4039">
        <f t="shared" si="560"/>
        <v>0</v>
      </c>
      <c r="S4039" s="15">
        <f t="shared" si="561"/>
        <v>41838.475219907406</v>
      </c>
      <c r="T4039" s="15">
        <f t="shared" si="562"/>
        <v>41898.475219907406</v>
      </c>
      <c r="U4039">
        <f t="shared" si="558"/>
        <v>2014</v>
      </c>
    </row>
    <row r="4040" spans="1:22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 t="s">
        <v>8313</v>
      </c>
      <c r="P4040" t="s">
        <v>8351</v>
      </c>
      <c r="Q4040">
        <f t="shared" si="559"/>
        <v>0</v>
      </c>
      <c r="R4040">
        <f t="shared" si="560"/>
        <v>0</v>
      </c>
      <c r="S4040" s="15">
        <f t="shared" si="561"/>
        <v>42069.104421296302</v>
      </c>
      <c r="T4040" s="15">
        <f t="shared" si="562"/>
        <v>42099.062754629631</v>
      </c>
      <c r="U4040">
        <f t="shared" si="558"/>
        <v>2015</v>
      </c>
    </row>
    <row r="4041" spans="1:22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 t="s">
        <v>8313</v>
      </c>
      <c r="P4041" t="s">
        <v>8314</v>
      </c>
      <c r="Q4041">
        <f t="shared" si="559"/>
        <v>0</v>
      </c>
      <c r="R4041">
        <f t="shared" si="560"/>
        <v>0</v>
      </c>
      <c r="S4041" s="15">
        <f t="shared" si="561"/>
        <v>41855.859814814816</v>
      </c>
      <c r="T4041" s="15">
        <f t="shared" si="562"/>
        <v>41876.859814814816</v>
      </c>
      <c r="U4041">
        <f t="shared" si="558"/>
        <v>2014</v>
      </c>
    </row>
    <row r="4042" spans="1:22" ht="48" hidden="1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 t="s">
        <v>8308</v>
      </c>
      <c r="P4042" t="s">
        <v>8342</v>
      </c>
      <c r="Q4042">
        <f t="shared" si="559"/>
        <v>0</v>
      </c>
      <c r="R4042">
        <f t="shared" si="560"/>
        <v>0</v>
      </c>
      <c r="S4042" s="15">
        <f t="shared" si="561"/>
        <v>41978.930972222224</v>
      </c>
      <c r="T4042" s="15">
        <f t="shared" si="562"/>
        <v>42035.027083333334</v>
      </c>
      <c r="U4042">
        <f t="shared" si="558"/>
        <v>2014</v>
      </c>
    </row>
    <row r="4043" spans="1:22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 t="s">
        <v>8323</v>
      </c>
      <c r="P4043" t="s">
        <v>8326</v>
      </c>
      <c r="Q4043">
        <f t="shared" si="559"/>
        <v>0</v>
      </c>
      <c r="R4043">
        <f t="shared" si="560"/>
        <v>0</v>
      </c>
      <c r="S4043" s="15">
        <f t="shared" si="561"/>
        <v>41784.952488425923</v>
      </c>
      <c r="T4043" s="15">
        <f t="shared" si="562"/>
        <v>41811.458333333336</v>
      </c>
      <c r="U4043">
        <f t="shared" si="558"/>
        <v>2014</v>
      </c>
      <c r="V4043">
        <f t="shared" ref="V4043:V4044" si="563">_xlfn.DAYS(T4043,S4043)</f>
        <v>27</v>
      </c>
    </row>
    <row r="4044" spans="1:22" ht="48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 t="s">
        <v>8323</v>
      </c>
      <c r="P4044" t="s">
        <v>8326</v>
      </c>
      <c r="Q4044">
        <f t="shared" si="559"/>
        <v>0</v>
      </c>
      <c r="R4044">
        <f t="shared" si="560"/>
        <v>0</v>
      </c>
      <c r="S4044" s="15">
        <f t="shared" si="561"/>
        <v>42103.024398148147</v>
      </c>
      <c r="T4044" s="15">
        <f t="shared" si="562"/>
        <v>42112.9375</v>
      </c>
      <c r="U4044">
        <f t="shared" si="558"/>
        <v>2015</v>
      </c>
      <c r="V4044">
        <f t="shared" si="563"/>
        <v>9</v>
      </c>
    </row>
    <row r="4045" spans="1:22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 t="s">
        <v>8323</v>
      </c>
      <c r="P4045" t="s">
        <v>8335</v>
      </c>
      <c r="Q4045">
        <f t="shared" si="559"/>
        <v>0</v>
      </c>
      <c r="R4045">
        <f t="shared" si="560"/>
        <v>0</v>
      </c>
      <c r="S4045" s="15">
        <f t="shared" si="561"/>
        <v>41766.692037037035</v>
      </c>
      <c r="T4045" s="15">
        <f t="shared" si="562"/>
        <v>41826.692037037035</v>
      </c>
      <c r="U4045">
        <f t="shared" si="558"/>
        <v>2014</v>
      </c>
    </row>
    <row r="4046" spans="1:22" ht="48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 t="s">
        <v>8323</v>
      </c>
      <c r="P4046" t="s">
        <v>8326</v>
      </c>
      <c r="Q4046">
        <f t="shared" si="559"/>
        <v>0</v>
      </c>
      <c r="R4046">
        <f t="shared" si="560"/>
        <v>0</v>
      </c>
      <c r="S4046" s="15">
        <f t="shared" si="561"/>
        <v>42186.01116898148</v>
      </c>
      <c r="T4046" s="15">
        <f t="shared" si="562"/>
        <v>42230.818055555559</v>
      </c>
      <c r="U4046">
        <f t="shared" si="558"/>
        <v>2015</v>
      </c>
      <c r="V4046">
        <f>_xlfn.DAYS(T4046,S4046)</f>
        <v>44</v>
      </c>
    </row>
    <row r="4047" spans="1:22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 t="s">
        <v>8327</v>
      </c>
      <c r="P4047" t="s">
        <v>8350</v>
      </c>
      <c r="Q4047">
        <f t="shared" si="559"/>
        <v>0</v>
      </c>
      <c r="R4047">
        <f t="shared" si="560"/>
        <v>0</v>
      </c>
      <c r="S4047" s="15">
        <f t="shared" si="561"/>
        <v>40883.024178240739</v>
      </c>
      <c r="T4047" s="15">
        <f t="shared" si="562"/>
        <v>40926.833333333336</v>
      </c>
      <c r="U4047">
        <f t="shared" si="558"/>
        <v>2011</v>
      </c>
    </row>
    <row r="4048" spans="1:22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 t="s">
        <v>8321</v>
      </c>
      <c r="P4048" t="s">
        <v>8337</v>
      </c>
      <c r="Q4048">
        <f t="shared" si="559"/>
        <v>0</v>
      </c>
      <c r="R4048">
        <f t="shared" si="560"/>
        <v>0</v>
      </c>
      <c r="S4048" s="15">
        <f t="shared" si="561"/>
        <v>42541.837511574078</v>
      </c>
      <c r="T4048" s="15">
        <f t="shared" si="562"/>
        <v>42557</v>
      </c>
      <c r="U4048">
        <f t="shared" si="558"/>
        <v>2016</v>
      </c>
    </row>
    <row r="4049" spans="1:22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 t="s">
        <v>8308</v>
      </c>
      <c r="P4049" t="s">
        <v>8310</v>
      </c>
      <c r="Q4049">
        <f t="shared" si="559"/>
        <v>0</v>
      </c>
      <c r="R4049">
        <f t="shared" si="560"/>
        <v>0</v>
      </c>
      <c r="S4049" s="15">
        <f t="shared" si="561"/>
        <v>41837.984976851854</v>
      </c>
      <c r="T4049" s="15">
        <f t="shared" si="562"/>
        <v>41871.030555555553</v>
      </c>
      <c r="U4049">
        <f t="shared" si="558"/>
        <v>2014</v>
      </c>
    </row>
    <row r="4050" spans="1:22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 t="s">
        <v>8313</v>
      </c>
      <c r="P4050" t="s">
        <v>8351</v>
      </c>
      <c r="Q4050">
        <f t="shared" si="559"/>
        <v>0</v>
      </c>
      <c r="R4050">
        <f t="shared" si="560"/>
        <v>0</v>
      </c>
      <c r="S4050" s="15">
        <f t="shared" si="561"/>
        <v>41779.649317129632</v>
      </c>
      <c r="T4050" s="15">
        <f t="shared" si="562"/>
        <v>41789.649317129632</v>
      </c>
      <c r="U4050">
        <f t="shared" si="558"/>
        <v>2014</v>
      </c>
    </row>
    <row r="4051" spans="1:22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 t="s">
        <v>8313</v>
      </c>
      <c r="P4051" t="s">
        <v>8351</v>
      </c>
      <c r="Q4051">
        <f t="shared" si="559"/>
        <v>0</v>
      </c>
      <c r="R4051">
        <f t="shared" si="560"/>
        <v>0</v>
      </c>
      <c r="S4051" s="15">
        <f t="shared" si="561"/>
        <v>42256.984791666662</v>
      </c>
      <c r="T4051" s="15">
        <f t="shared" si="562"/>
        <v>42286.984791666662</v>
      </c>
      <c r="U4051">
        <f t="shared" si="558"/>
        <v>2015</v>
      </c>
    </row>
    <row r="4052" spans="1:22" ht="48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 t="s">
        <v>8323</v>
      </c>
      <c r="P4052" t="s">
        <v>8326</v>
      </c>
      <c r="Q4052">
        <f t="shared" si="559"/>
        <v>0</v>
      </c>
      <c r="R4052">
        <f t="shared" si="560"/>
        <v>0</v>
      </c>
      <c r="S4052" s="15">
        <f t="shared" si="561"/>
        <v>42492.737847222219</v>
      </c>
      <c r="T4052" s="15">
        <f t="shared" si="562"/>
        <v>42534.166666666672</v>
      </c>
      <c r="U4052">
        <f t="shared" si="558"/>
        <v>2016</v>
      </c>
      <c r="V4052">
        <f t="shared" ref="V4052:V4054" si="564">_xlfn.DAYS(T4052,S4052)</f>
        <v>42</v>
      </c>
    </row>
    <row r="4053" spans="1:22" ht="48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 t="s">
        <v>8323</v>
      </c>
      <c r="P4053" t="s">
        <v>8326</v>
      </c>
      <c r="Q4053">
        <f t="shared" si="559"/>
        <v>0</v>
      </c>
      <c r="R4053">
        <f t="shared" si="560"/>
        <v>0</v>
      </c>
      <c r="S4053" s="15">
        <f t="shared" si="561"/>
        <v>41793.814259259263</v>
      </c>
      <c r="T4053" s="15">
        <f t="shared" si="562"/>
        <v>41825.165972222225</v>
      </c>
      <c r="U4053">
        <f t="shared" si="558"/>
        <v>2014</v>
      </c>
      <c r="V4053">
        <f t="shared" si="564"/>
        <v>32</v>
      </c>
    </row>
    <row r="4054" spans="1:22" ht="4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 t="s">
        <v>8323</v>
      </c>
      <c r="P4054" t="s">
        <v>8326</v>
      </c>
      <c r="Q4054">
        <f t="shared" si="559"/>
        <v>0</v>
      </c>
      <c r="R4054">
        <f t="shared" si="560"/>
        <v>0</v>
      </c>
      <c r="S4054" s="15">
        <f t="shared" si="561"/>
        <v>42111.904097222221</v>
      </c>
      <c r="T4054" s="15">
        <f t="shared" si="562"/>
        <v>42171.904097222221</v>
      </c>
      <c r="U4054">
        <f t="shared" si="558"/>
        <v>2015</v>
      </c>
      <c r="V4054">
        <f t="shared" si="564"/>
        <v>60</v>
      </c>
    </row>
    <row r="4055" spans="1:22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 t="s">
        <v>8319</v>
      </c>
      <c r="P4055" t="s">
        <v>8357</v>
      </c>
      <c r="Q4055">
        <f t="shared" si="559"/>
        <v>0</v>
      </c>
      <c r="R4055">
        <f t="shared" si="560"/>
        <v>0</v>
      </c>
      <c r="S4055" s="15">
        <f t="shared" si="561"/>
        <v>41971.876863425925</v>
      </c>
      <c r="T4055" s="15">
        <f t="shared" si="562"/>
        <v>41986.876863425925</v>
      </c>
      <c r="U4055">
        <f t="shared" si="558"/>
        <v>2014</v>
      </c>
    </row>
    <row r="4056" spans="1:22" ht="48" hidden="1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 t="s">
        <v>8321</v>
      </c>
      <c r="P4056" t="s">
        <v>8325</v>
      </c>
      <c r="Q4056">
        <f t="shared" si="559"/>
        <v>0</v>
      </c>
      <c r="R4056">
        <f t="shared" si="560"/>
        <v>0</v>
      </c>
      <c r="S4056" s="15">
        <f t="shared" si="561"/>
        <v>42033.573009259257</v>
      </c>
      <c r="T4056" s="15">
        <f t="shared" si="562"/>
        <v>42063.573009259257</v>
      </c>
      <c r="U4056">
        <f t="shared" si="558"/>
        <v>2015</v>
      </c>
    </row>
    <row r="4057" spans="1:22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 t="s">
        <v>8346</v>
      </c>
      <c r="P4057" t="s">
        <v>8347</v>
      </c>
      <c r="Q4057">
        <f t="shared" si="559"/>
        <v>0</v>
      </c>
      <c r="R4057">
        <f t="shared" si="560"/>
        <v>0</v>
      </c>
      <c r="S4057" s="15">
        <f t="shared" si="561"/>
        <v>42046.79</v>
      </c>
      <c r="T4057" s="15">
        <f t="shared" si="562"/>
        <v>42076.748333333337</v>
      </c>
      <c r="U4057">
        <f t="shared" si="558"/>
        <v>2015</v>
      </c>
    </row>
    <row r="4058" spans="1:22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 t="s">
        <v>8316</v>
      </c>
      <c r="P4058" t="s">
        <v>8334</v>
      </c>
      <c r="Q4058">
        <f t="shared" si="559"/>
        <v>0</v>
      </c>
      <c r="R4058">
        <f t="shared" si="560"/>
        <v>0</v>
      </c>
      <c r="S4058" s="15">
        <f t="shared" si="561"/>
        <v>41775.713969907411</v>
      </c>
      <c r="T4058" s="15">
        <f t="shared" si="562"/>
        <v>41805.713969907411</v>
      </c>
      <c r="U4058">
        <f t="shared" si="558"/>
        <v>2014</v>
      </c>
    </row>
    <row r="4059" spans="1:22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 t="s">
        <v>8321</v>
      </c>
      <c r="P4059" t="s">
        <v>8325</v>
      </c>
      <c r="Q4059">
        <f t="shared" si="559"/>
        <v>0</v>
      </c>
      <c r="R4059">
        <f t="shared" si="560"/>
        <v>0</v>
      </c>
      <c r="S4059" s="15">
        <f t="shared" si="561"/>
        <v>42712.011944444443</v>
      </c>
      <c r="T4059" s="15">
        <f t="shared" si="562"/>
        <v>42742.011944444443</v>
      </c>
      <c r="U4059">
        <f t="shared" si="558"/>
        <v>2016</v>
      </c>
    </row>
    <row r="4060" spans="1:22" ht="48" hidden="1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 t="s">
        <v>8321</v>
      </c>
      <c r="P4060" t="s">
        <v>8325</v>
      </c>
      <c r="Q4060">
        <f t="shared" si="559"/>
        <v>0</v>
      </c>
      <c r="R4060">
        <f t="shared" si="560"/>
        <v>0</v>
      </c>
      <c r="S4060" s="15">
        <f t="shared" si="561"/>
        <v>41911.934791666667</v>
      </c>
      <c r="T4060" s="15">
        <f t="shared" si="562"/>
        <v>41971.976458333331</v>
      </c>
      <c r="U4060">
        <f t="shared" si="558"/>
        <v>2014</v>
      </c>
    </row>
    <row r="4061" spans="1:22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 t="s">
        <v>8321</v>
      </c>
      <c r="P4061" t="s">
        <v>8339</v>
      </c>
      <c r="Q4061">
        <f t="shared" si="559"/>
        <v>0</v>
      </c>
      <c r="R4061">
        <f t="shared" si="560"/>
        <v>0</v>
      </c>
      <c r="S4061" s="15">
        <f t="shared" si="561"/>
        <v>41456.36241898148</v>
      </c>
      <c r="T4061" s="15">
        <f t="shared" si="562"/>
        <v>41486.36241898148</v>
      </c>
      <c r="U4061">
        <f t="shared" si="558"/>
        <v>2013</v>
      </c>
    </row>
    <row r="4062" spans="1:22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 t="s">
        <v>8321</v>
      </c>
      <c r="P4062" t="s">
        <v>8339</v>
      </c>
      <c r="Q4062">
        <f t="shared" si="559"/>
        <v>0</v>
      </c>
      <c r="R4062">
        <f t="shared" si="560"/>
        <v>0</v>
      </c>
      <c r="S4062" s="15">
        <f t="shared" si="561"/>
        <v>41113.968576388892</v>
      </c>
      <c r="T4062" s="15">
        <f t="shared" si="562"/>
        <v>41143.968576388892</v>
      </c>
      <c r="U4062">
        <f t="shared" si="558"/>
        <v>2012</v>
      </c>
    </row>
    <row r="4063" spans="1:22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 t="s">
        <v>8327</v>
      </c>
      <c r="P4063" t="s">
        <v>8328</v>
      </c>
      <c r="Q4063">
        <f t="shared" si="559"/>
        <v>0</v>
      </c>
      <c r="R4063">
        <f t="shared" si="560"/>
        <v>0</v>
      </c>
      <c r="S4063" s="15">
        <f t="shared" si="561"/>
        <v>41026.958969907406</v>
      </c>
      <c r="T4063" s="15">
        <f t="shared" si="562"/>
        <v>41056.958969907406</v>
      </c>
      <c r="U4063">
        <f t="shared" si="558"/>
        <v>2012</v>
      </c>
    </row>
    <row r="4064" spans="1:22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 t="s">
        <v>8346</v>
      </c>
      <c r="P4064" t="s">
        <v>8347</v>
      </c>
      <c r="Q4064">
        <f t="shared" si="559"/>
        <v>0</v>
      </c>
      <c r="R4064">
        <f t="shared" si="560"/>
        <v>0</v>
      </c>
      <c r="S4064" s="15">
        <f t="shared" si="561"/>
        <v>42583.030810185184</v>
      </c>
      <c r="T4064" s="15">
        <f t="shared" si="562"/>
        <v>42613.030810185184</v>
      </c>
      <c r="U4064">
        <f t="shared" si="558"/>
        <v>2016</v>
      </c>
    </row>
    <row r="4065" spans="1:22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 t="s">
        <v>8311</v>
      </c>
      <c r="P4065" t="s">
        <v>8348</v>
      </c>
      <c r="Q4065">
        <f t="shared" si="559"/>
        <v>0</v>
      </c>
      <c r="R4065">
        <f t="shared" si="560"/>
        <v>0</v>
      </c>
      <c r="S4065" s="15">
        <f t="shared" si="561"/>
        <v>42180.390277777777</v>
      </c>
      <c r="T4065" s="15">
        <f t="shared" si="562"/>
        <v>42240.390277777777</v>
      </c>
      <c r="U4065">
        <f t="shared" si="558"/>
        <v>2015</v>
      </c>
    </row>
    <row r="4066" spans="1:22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 t="s">
        <v>8313</v>
      </c>
      <c r="P4066" t="s">
        <v>8355</v>
      </c>
      <c r="Q4066">
        <f t="shared" si="559"/>
        <v>0</v>
      </c>
      <c r="R4066">
        <f t="shared" si="560"/>
        <v>0</v>
      </c>
      <c r="S4066" s="15">
        <f t="shared" si="561"/>
        <v>42053.051203703704</v>
      </c>
      <c r="T4066" s="15">
        <f t="shared" si="562"/>
        <v>42095.012499999997</v>
      </c>
      <c r="U4066">
        <f t="shared" si="558"/>
        <v>2015</v>
      </c>
    </row>
    <row r="4067" spans="1:22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 t="s">
        <v>8327</v>
      </c>
      <c r="P4067" t="s">
        <v>8330</v>
      </c>
      <c r="Q4067">
        <f t="shared" si="559"/>
        <v>0</v>
      </c>
      <c r="R4067">
        <f t="shared" si="560"/>
        <v>0</v>
      </c>
      <c r="S4067" s="15">
        <f t="shared" si="561"/>
        <v>42152.906851851847</v>
      </c>
      <c r="T4067" s="15">
        <f t="shared" si="562"/>
        <v>42166.625</v>
      </c>
      <c r="U4067">
        <f t="shared" si="558"/>
        <v>2015</v>
      </c>
    </row>
    <row r="4068" spans="1:22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 t="s">
        <v>8308</v>
      </c>
      <c r="P4068" t="s">
        <v>8342</v>
      </c>
      <c r="Q4068">
        <f t="shared" si="559"/>
        <v>0</v>
      </c>
      <c r="R4068">
        <f t="shared" si="560"/>
        <v>0</v>
      </c>
      <c r="S4068" s="15">
        <f t="shared" si="561"/>
        <v>42103.676180555558</v>
      </c>
      <c r="T4068" s="15">
        <f t="shared" si="562"/>
        <v>42115.676180555558</v>
      </c>
      <c r="U4068">
        <f t="shared" si="558"/>
        <v>2015</v>
      </c>
    </row>
    <row r="4069" spans="1:22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 t="s">
        <v>8308</v>
      </c>
      <c r="P4069" t="s">
        <v>8342</v>
      </c>
      <c r="Q4069">
        <f t="shared" si="559"/>
        <v>0</v>
      </c>
      <c r="R4069">
        <f t="shared" si="560"/>
        <v>0</v>
      </c>
      <c r="S4069" s="15">
        <f t="shared" si="561"/>
        <v>42346.736400462964</v>
      </c>
      <c r="T4069" s="15">
        <f t="shared" si="562"/>
        <v>42386.958333333328</v>
      </c>
      <c r="U4069">
        <f t="shared" si="558"/>
        <v>2015</v>
      </c>
    </row>
    <row r="4070" spans="1:22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 t="s">
        <v>8319</v>
      </c>
      <c r="P4070" t="s">
        <v>8345</v>
      </c>
      <c r="Q4070">
        <f t="shared" si="559"/>
        <v>0</v>
      </c>
      <c r="R4070">
        <f t="shared" si="560"/>
        <v>0</v>
      </c>
      <c r="S4070" s="15">
        <f t="shared" si="561"/>
        <v>41831.884108796294</v>
      </c>
      <c r="T4070" s="15">
        <f t="shared" si="562"/>
        <v>41861.884108796294</v>
      </c>
      <c r="U4070">
        <f t="shared" si="558"/>
        <v>2014</v>
      </c>
    </row>
    <row r="4071" spans="1:22" ht="48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 t="s">
        <v>8323</v>
      </c>
      <c r="P4071" t="s">
        <v>8326</v>
      </c>
      <c r="Q4071">
        <f t="shared" si="559"/>
        <v>0</v>
      </c>
      <c r="R4071">
        <f t="shared" si="560"/>
        <v>0</v>
      </c>
      <c r="S4071" s="15">
        <f t="shared" si="561"/>
        <v>41954.545081018514</v>
      </c>
      <c r="T4071" s="15">
        <f t="shared" si="562"/>
        <v>41978.477777777778</v>
      </c>
      <c r="U4071">
        <f t="shared" si="558"/>
        <v>2014</v>
      </c>
      <c r="V4071">
        <f t="shared" ref="V4071:V4072" si="565">_xlfn.DAYS(T4071,S4071)</f>
        <v>24</v>
      </c>
    </row>
    <row r="4072" spans="1:22" ht="48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 t="s">
        <v>8323</v>
      </c>
      <c r="P4072" t="s">
        <v>8326</v>
      </c>
      <c r="Q4072">
        <f t="shared" si="559"/>
        <v>0</v>
      </c>
      <c r="R4072">
        <f t="shared" si="560"/>
        <v>0</v>
      </c>
      <c r="S4072" s="15">
        <f t="shared" si="561"/>
        <v>41867.652280092596</v>
      </c>
      <c r="T4072" s="15">
        <f t="shared" si="562"/>
        <v>41875.291666666664</v>
      </c>
      <c r="U4072">
        <f t="shared" si="558"/>
        <v>2014</v>
      </c>
      <c r="V4072">
        <f t="shared" si="565"/>
        <v>8</v>
      </c>
    </row>
    <row r="4073" spans="1:22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 t="s">
        <v>8311</v>
      </c>
      <c r="P4073" t="s">
        <v>8348</v>
      </c>
      <c r="Q4073">
        <f t="shared" si="559"/>
        <v>0</v>
      </c>
      <c r="R4073">
        <f t="shared" si="560"/>
        <v>0</v>
      </c>
      <c r="S4073" s="15">
        <f t="shared" si="561"/>
        <v>42461.447662037041</v>
      </c>
      <c r="T4073" s="15">
        <f t="shared" si="562"/>
        <v>42481.447662037041</v>
      </c>
      <c r="U4073">
        <f t="shared" si="558"/>
        <v>2016</v>
      </c>
    </row>
    <row r="4074" spans="1:22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 t="s">
        <v>8308</v>
      </c>
      <c r="P4074" t="s">
        <v>8310</v>
      </c>
      <c r="Q4074">
        <f t="shared" si="559"/>
        <v>0</v>
      </c>
      <c r="R4074">
        <f t="shared" si="560"/>
        <v>0</v>
      </c>
      <c r="S4074" s="15">
        <f t="shared" si="561"/>
        <v>42491.781319444446</v>
      </c>
      <c r="T4074" s="15">
        <f t="shared" si="562"/>
        <v>42551.781319444446</v>
      </c>
      <c r="U4074">
        <f t="shared" si="558"/>
        <v>2016</v>
      </c>
    </row>
    <row r="4075" spans="1:22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 t="s">
        <v>8308</v>
      </c>
      <c r="P4075" t="s">
        <v>8342</v>
      </c>
      <c r="Q4075">
        <f t="shared" si="559"/>
        <v>0</v>
      </c>
      <c r="R4075">
        <f t="shared" si="560"/>
        <v>0</v>
      </c>
      <c r="S4075" s="15">
        <f t="shared" si="561"/>
        <v>42057.883159722223</v>
      </c>
      <c r="T4075" s="15">
        <f t="shared" si="562"/>
        <v>42087.841493055559</v>
      </c>
      <c r="U4075">
        <f t="shared" si="558"/>
        <v>2015</v>
      </c>
    </row>
    <row r="4076" spans="1:22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 t="s">
        <v>8313</v>
      </c>
      <c r="P4076" t="s">
        <v>8355</v>
      </c>
      <c r="Q4076">
        <f t="shared" si="559"/>
        <v>0</v>
      </c>
      <c r="R4076">
        <f t="shared" si="560"/>
        <v>0</v>
      </c>
      <c r="S4076" s="15">
        <f t="shared" si="561"/>
        <v>42241.613796296297</v>
      </c>
      <c r="T4076" s="15">
        <f t="shared" si="562"/>
        <v>42264.708333333328</v>
      </c>
      <c r="U4076">
        <f t="shared" si="558"/>
        <v>2015</v>
      </c>
    </row>
    <row r="4077" spans="1:22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 t="s">
        <v>8323</v>
      </c>
      <c r="P4077" t="s">
        <v>8326</v>
      </c>
      <c r="Q4077">
        <f t="shared" si="559"/>
        <v>0</v>
      </c>
      <c r="R4077">
        <f t="shared" si="560"/>
        <v>0</v>
      </c>
      <c r="S4077" s="15">
        <f t="shared" si="561"/>
        <v>42808.358287037037</v>
      </c>
      <c r="T4077" s="15">
        <f t="shared" si="562"/>
        <v>42834.358287037037</v>
      </c>
      <c r="U4077">
        <f t="shared" si="558"/>
        <v>2017</v>
      </c>
      <c r="V4077">
        <f t="shared" ref="V4077:V4079" si="566">_xlfn.DAYS(T4077,S4077)</f>
        <v>26</v>
      </c>
    </row>
    <row r="4078" spans="1:22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8323</v>
      </c>
      <c r="P4078" t="s">
        <v>8326</v>
      </c>
      <c r="Q4078">
        <f t="shared" si="559"/>
        <v>0</v>
      </c>
      <c r="R4078">
        <f t="shared" si="560"/>
        <v>0</v>
      </c>
      <c r="S4078" s="15">
        <f t="shared" si="561"/>
        <v>41905.795706018522</v>
      </c>
      <c r="T4078" s="15">
        <f t="shared" si="562"/>
        <v>41933.82708333333</v>
      </c>
      <c r="U4078">
        <f t="shared" si="558"/>
        <v>2014</v>
      </c>
      <c r="V4078">
        <f t="shared" si="566"/>
        <v>28</v>
      </c>
    </row>
    <row r="4079" spans="1:22" ht="48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 t="s">
        <v>8323</v>
      </c>
      <c r="P4079" t="s">
        <v>8326</v>
      </c>
      <c r="Q4079">
        <f t="shared" si="559"/>
        <v>0</v>
      </c>
      <c r="R4079">
        <f t="shared" si="560"/>
        <v>0</v>
      </c>
      <c r="S4079" s="15">
        <f t="shared" si="561"/>
        <v>42534.866875</v>
      </c>
      <c r="T4079" s="15">
        <f t="shared" si="562"/>
        <v>42564.866875</v>
      </c>
      <c r="U4079">
        <f t="shared" si="558"/>
        <v>2016</v>
      </c>
      <c r="V4079">
        <f t="shared" si="566"/>
        <v>30</v>
      </c>
    </row>
    <row r="4080" spans="1:22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 t="s">
        <v>8323</v>
      </c>
      <c r="P4080" t="s">
        <v>8335</v>
      </c>
      <c r="Q4080">
        <f t="shared" si="559"/>
        <v>0</v>
      </c>
      <c r="R4080">
        <f t="shared" si="560"/>
        <v>0</v>
      </c>
      <c r="S4080" s="15">
        <f t="shared" si="561"/>
        <v>42007.016458333332</v>
      </c>
      <c r="T4080" s="15">
        <f t="shared" si="562"/>
        <v>42028.041666666672</v>
      </c>
      <c r="U4080">
        <f t="shared" si="558"/>
        <v>2015</v>
      </c>
    </row>
    <row r="4081" spans="1:22" ht="48" hidden="1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 t="s">
        <v>8321</v>
      </c>
      <c r="P4081" t="s">
        <v>8337</v>
      </c>
      <c r="Q4081">
        <f t="shared" si="559"/>
        <v>0</v>
      </c>
      <c r="R4081">
        <f t="shared" si="560"/>
        <v>0</v>
      </c>
      <c r="S4081" s="15">
        <f t="shared" si="561"/>
        <v>41778.915416666663</v>
      </c>
      <c r="T4081" s="15">
        <f t="shared" si="562"/>
        <v>41806.844444444447</v>
      </c>
      <c r="U4081">
        <f t="shared" si="558"/>
        <v>2014</v>
      </c>
    </row>
    <row r="4082" spans="1:22" ht="4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 t="s">
        <v>8323</v>
      </c>
      <c r="P4082" t="s">
        <v>8326</v>
      </c>
      <c r="Q4082">
        <f t="shared" si="559"/>
        <v>0</v>
      </c>
      <c r="R4082">
        <f t="shared" si="560"/>
        <v>0</v>
      </c>
      <c r="S4082" s="15">
        <f t="shared" si="561"/>
        <v>42730.903726851851</v>
      </c>
      <c r="T4082" s="15">
        <f t="shared" si="562"/>
        <v>42760.903726851851</v>
      </c>
      <c r="U4082">
        <f t="shared" si="558"/>
        <v>2016</v>
      </c>
      <c r="V4082">
        <f t="shared" ref="V4082:V4083" si="567">_xlfn.DAYS(T4082,S4082)</f>
        <v>30</v>
      </c>
    </row>
    <row r="4083" spans="1:22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 t="s">
        <v>8323</v>
      </c>
      <c r="P4083" t="s">
        <v>8326</v>
      </c>
      <c r="Q4083">
        <f t="shared" si="559"/>
        <v>0</v>
      </c>
      <c r="R4083">
        <f t="shared" si="560"/>
        <v>0</v>
      </c>
      <c r="S4083" s="15">
        <f t="shared" si="561"/>
        <v>42096.544548611113</v>
      </c>
      <c r="T4083" s="15">
        <f t="shared" si="562"/>
        <v>42126.544548611113</v>
      </c>
      <c r="U4083">
        <f t="shared" si="558"/>
        <v>2015</v>
      </c>
      <c r="V4083">
        <f t="shared" si="567"/>
        <v>30</v>
      </c>
    </row>
    <row r="4084" spans="1:22" ht="48" hidden="1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 t="s">
        <v>8321</v>
      </c>
      <c r="P4084" t="s">
        <v>8339</v>
      </c>
      <c r="Q4084">
        <f t="shared" si="559"/>
        <v>0</v>
      </c>
      <c r="R4084">
        <f t="shared" si="560"/>
        <v>0</v>
      </c>
      <c r="S4084" s="15">
        <f t="shared" si="561"/>
        <v>41407.84684027778</v>
      </c>
      <c r="T4084" s="15">
        <f t="shared" si="562"/>
        <v>41427.84684027778</v>
      </c>
      <c r="U4084">
        <f t="shared" si="558"/>
        <v>2013</v>
      </c>
    </row>
    <row r="4085" spans="1:22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 t="s">
        <v>8316</v>
      </c>
      <c r="P4085" t="s">
        <v>8334</v>
      </c>
      <c r="Q4085">
        <f t="shared" si="559"/>
        <v>0</v>
      </c>
      <c r="R4085">
        <f t="shared" si="560"/>
        <v>0</v>
      </c>
      <c r="S4085" s="15">
        <f t="shared" si="561"/>
        <v>41829.912083333329</v>
      </c>
      <c r="T4085" s="15">
        <f t="shared" si="562"/>
        <v>41859.912083333329</v>
      </c>
      <c r="U4085">
        <f t="shared" si="558"/>
        <v>2014</v>
      </c>
    </row>
    <row r="4086" spans="1:22" ht="32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 t="s">
        <v>8323</v>
      </c>
      <c r="P4086" t="s">
        <v>8326</v>
      </c>
      <c r="Q4086">
        <f t="shared" si="559"/>
        <v>0</v>
      </c>
      <c r="R4086">
        <f t="shared" si="560"/>
        <v>0</v>
      </c>
      <c r="S4086" s="15">
        <f t="shared" si="561"/>
        <v>42421.141469907408</v>
      </c>
      <c r="T4086" s="15">
        <f t="shared" si="562"/>
        <v>42481.099803240737</v>
      </c>
      <c r="U4086">
        <f t="shared" si="558"/>
        <v>2016</v>
      </c>
      <c r="V4086">
        <f>_xlfn.DAYS(T4086,S4086)</f>
        <v>60</v>
      </c>
    </row>
    <row r="4087" spans="1:22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 t="s">
        <v>8313</v>
      </c>
      <c r="P4087" t="s">
        <v>8351</v>
      </c>
      <c r="Q4087">
        <f t="shared" si="559"/>
        <v>0</v>
      </c>
      <c r="R4087">
        <f t="shared" si="560"/>
        <v>0</v>
      </c>
      <c r="S4087" s="15">
        <f t="shared" si="561"/>
        <v>42005.24998842593</v>
      </c>
      <c r="T4087" s="15">
        <f t="shared" si="562"/>
        <v>42035.841666666667</v>
      </c>
      <c r="U4087">
        <f t="shared" si="558"/>
        <v>2015</v>
      </c>
    </row>
    <row r="4088" spans="1:22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 t="s">
        <v>8308</v>
      </c>
      <c r="P4088" t="s">
        <v>8342</v>
      </c>
      <c r="Q4088">
        <f t="shared" si="559"/>
        <v>0</v>
      </c>
      <c r="R4088">
        <f t="shared" si="560"/>
        <v>0</v>
      </c>
      <c r="S4088" s="15">
        <f t="shared" si="561"/>
        <v>42242.122210648144</v>
      </c>
      <c r="T4088" s="15">
        <f t="shared" si="562"/>
        <v>42272.122210648144</v>
      </c>
      <c r="U4088">
        <f t="shared" si="558"/>
        <v>2015</v>
      </c>
    </row>
    <row r="4089" spans="1:22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 t="s">
        <v>8327</v>
      </c>
      <c r="P4089" t="s">
        <v>8350</v>
      </c>
      <c r="Q4089">
        <f t="shared" si="559"/>
        <v>0</v>
      </c>
      <c r="R4089">
        <f t="shared" si="560"/>
        <v>0</v>
      </c>
      <c r="S4089" s="15">
        <f t="shared" si="561"/>
        <v>40978.238067129627</v>
      </c>
      <c r="T4089" s="15">
        <f t="shared" si="562"/>
        <v>41008.196400462963</v>
      </c>
      <c r="U4089">
        <f t="shared" si="558"/>
        <v>2012</v>
      </c>
    </row>
    <row r="4090" spans="1:22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 t="s">
        <v>8346</v>
      </c>
      <c r="P4090" t="s">
        <v>8347</v>
      </c>
      <c r="Q4090">
        <f t="shared" si="559"/>
        <v>0</v>
      </c>
      <c r="R4090">
        <f t="shared" si="560"/>
        <v>0</v>
      </c>
      <c r="S4090" s="15">
        <f t="shared" si="561"/>
        <v>41850.014178240745</v>
      </c>
      <c r="T4090" s="15">
        <f t="shared" si="562"/>
        <v>41878.014178240745</v>
      </c>
      <c r="U4090">
        <f t="shared" si="558"/>
        <v>2014</v>
      </c>
    </row>
    <row r="4091" spans="1:22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 t="s">
        <v>8316</v>
      </c>
      <c r="P4091" t="s">
        <v>8344</v>
      </c>
      <c r="Q4091">
        <f t="shared" si="559"/>
        <v>0</v>
      </c>
      <c r="R4091">
        <f t="shared" si="560"/>
        <v>0</v>
      </c>
      <c r="S4091" s="15">
        <f t="shared" si="561"/>
        <v>42164.699652777781</v>
      </c>
      <c r="T4091" s="15">
        <f t="shared" si="562"/>
        <v>42194.699652777781</v>
      </c>
      <c r="U4091">
        <f t="shared" si="558"/>
        <v>2015</v>
      </c>
    </row>
    <row r="4092" spans="1:22" ht="48" hidden="1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 t="s">
        <v>8313</v>
      </c>
      <c r="P4092" t="s">
        <v>8351</v>
      </c>
      <c r="Q4092">
        <f t="shared" si="559"/>
        <v>0</v>
      </c>
      <c r="R4092">
        <f t="shared" si="560"/>
        <v>0</v>
      </c>
      <c r="S4092" s="15">
        <f t="shared" si="561"/>
        <v>42438.53907407407</v>
      </c>
      <c r="T4092" s="15">
        <f t="shared" si="562"/>
        <v>42468.497407407413</v>
      </c>
      <c r="U4092">
        <f t="shared" si="558"/>
        <v>2016</v>
      </c>
    </row>
    <row r="4093" spans="1:22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 t="s">
        <v>8323</v>
      </c>
      <c r="P4093" t="s">
        <v>8335</v>
      </c>
      <c r="Q4093">
        <f t="shared" si="559"/>
        <v>0</v>
      </c>
      <c r="R4093">
        <f t="shared" si="560"/>
        <v>0</v>
      </c>
      <c r="S4093" s="15">
        <f t="shared" si="561"/>
        <v>42172.686099537037</v>
      </c>
      <c r="T4093" s="15">
        <f t="shared" si="562"/>
        <v>42202.676388888889</v>
      </c>
      <c r="U4093">
        <f t="shared" si="558"/>
        <v>2015</v>
      </c>
    </row>
    <row r="4094" spans="1:22" ht="48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 t="s">
        <v>8323</v>
      </c>
      <c r="P4094" t="s">
        <v>8326</v>
      </c>
      <c r="Q4094">
        <f t="shared" si="559"/>
        <v>0</v>
      </c>
      <c r="R4094">
        <f t="shared" si="560"/>
        <v>0</v>
      </c>
      <c r="S4094" s="15">
        <f t="shared" si="561"/>
        <v>41761.810150462967</v>
      </c>
      <c r="T4094" s="15">
        <f t="shared" si="562"/>
        <v>41768.286805555559</v>
      </c>
      <c r="U4094">
        <f t="shared" si="558"/>
        <v>2014</v>
      </c>
      <c r="V4094">
        <f t="shared" ref="V4094:V4095" si="568">_xlfn.DAYS(T4094,S4094)</f>
        <v>7</v>
      </c>
    </row>
    <row r="4095" spans="1:22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 t="s">
        <v>8323</v>
      </c>
      <c r="P4095" t="s">
        <v>8326</v>
      </c>
      <c r="Q4095">
        <f t="shared" si="559"/>
        <v>0</v>
      </c>
      <c r="R4095">
        <f t="shared" si="560"/>
        <v>0</v>
      </c>
      <c r="S4095" s="15">
        <f t="shared" si="561"/>
        <v>42307.539398148147</v>
      </c>
      <c r="T4095" s="15">
        <f t="shared" si="562"/>
        <v>42337.581064814818</v>
      </c>
      <c r="U4095">
        <f t="shared" ref="U4095:U4116" si="569">YEAR(S4095)</f>
        <v>2015</v>
      </c>
      <c r="V4095">
        <f t="shared" si="568"/>
        <v>30</v>
      </c>
    </row>
    <row r="4096" spans="1:22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 t="s">
        <v>8321</v>
      </c>
      <c r="P4096" t="s">
        <v>8339</v>
      </c>
      <c r="Q4096">
        <f t="shared" si="559"/>
        <v>0</v>
      </c>
      <c r="R4096">
        <f t="shared" si="560"/>
        <v>0</v>
      </c>
      <c r="S4096" s="15">
        <f t="shared" si="561"/>
        <v>41919.761782407404</v>
      </c>
      <c r="T4096" s="15">
        <f t="shared" si="562"/>
        <v>41929.761782407404</v>
      </c>
      <c r="U4096">
        <f t="shared" si="569"/>
        <v>2014</v>
      </c>
    </row>
    <row r="4097" spans="1:22" ht="48" hidden="1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 t="s">
        <v>8321</v>
      </c>
      <c r="P4097" t="s">
        <v>8339</v>
      </c>
      <c r="Q4097">
        <f t="shared" si="559"/>
        <v>0</v>
      </c>
      <c r="R4097">
        <f t="shared" si="560"/>
        <v>0</v>
      </c>
      <c r="S4097" s="15">
        <f t="shared" si="561"/>
        <v>41550.793935185182</v>
      </c>
      <c r="T4097" s="15">
        <f t="shared" si="562"/>
        <v>41580.793935185182</v>
      </c>
      <c r="U4097">
        <f t="shared" si="569"/>
        <v>2013</v>
      </c>
    </row>
    <row r="4098" spans="1:22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 t="s">
        <v>8308</v>
      </c>
      <c r="P4098" t="s">
        <v>8342</v>
      </c>
      <c r="Q4098">
        <f t="shared" si="559"/>
        <v>0</v>
      </c>
      <c r="R4098">
        <f t="shared" si="560"/>
        <v>0</v>
      </c>
      <c r="S4098" s="15">
        <f t="shared" si="561"/>
        <v>42188.012777777782</v>
      </c>
      <c r="T4098" s="15">
        <f t="shared" si="562"/>
        <v>42218.012777777782</v>
      </c>
      <c r="U4098">
        <f t="shared" si="569"/>
        <v>2015</v>
      </c>
    </row>
    <row r="4099" spans="1:22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 t="s">
        <v>8308</v>
      </c>
      <c r="P4099" t="s">
        <v>8342</v>
      </c>
      <c r="Q4099">
        <f t="shared" ref="Q4099:Q4115" si="570">ROUND(E4099/D4099*100,0)</f>
        <v>0</v>
      </c>
      <c r="R4099">
        <f t="shared" ref="R4099:R4115" si="571">IFERROR(ROUND(E4099/L4099,2),0)</f>
        <v>0</v>
      </c>
      <c r="S4099" s="15">
        <f t="shared" ref="S4099:S4116" si="572">(((J4099/60)/60)/24)+DATE(1970,1,1)</f>
        <v>42317.810219907406</v>
      </c>
      <c r="T4099" s="15">
        <f t="shared" ref="T4099:T4116" si="573">(((I4099/60)/60)/24)+DATE(1970,1,1)</f>
        <v>42347.810219907406</v>
      </c>
      <c r="U4099">
        <f t="shared" si="569"/>
        <v>2015</v>
      </c>
    </row>
    <row r="4100" spans="1:22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 t="s">
        <v>8323</v>
      </c>
      <c r="P4100" t="s">
        <v>8324</v>
      </c>
      <c r="Q4100">
        <f t="shared" si="570"/>
        <v>0</v>
      </c>
      <c r="R4100">
        <f t="shared" si="571"/>
        <v>0</v>
      </c>
      <c r="S4100" s="15">
        <f t="shared" si="572"/>
        <v>42027.832800925928</v>
      </c>
      <c r="T4100" s="15">
        <f t="shared" si="573"/>
        <v>42065.044444444444</v>
      </c>
      <c r="U4100">
        <f t="shared" si="569"/>
        <v>2015</v>
      </c>
    </row>
    <row r="4101" spans="1:22" ht="48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 t="s">
        <v>8323</v>
      </c>
      <c r="P4101" t="s">
        <v>8326</v>
      </c>
      <c r="Q4101">
        <f t="shared" si="570"/>
        <v>0</v>
      </c>
      <c r="R4101">
        <f t="shared" si="571"/>
        <v>0</v>
      </c>
      <c r="S4101" s="15">
        <f t="shared" si="572"/>
        <v>41948.957465277781</v>
      </c>
      <c r="T4101" s="15">
        <f t="shared" si="573"/>
        <v>41963.957465277781</v>
      </c>
      <c r="U4101">
        <f t="shared" si="569"/>
        <v>2014</v>
      </c>
      <c r="V4101">
        <f>_xlfn.DAYS(T4101,S4101)</f>
        <v>15</v>
      </c>
    </row>
    <row r="4102" spans="1:22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 t="s">
        <v>8316</v>
      </c>
      <c r="P4102" t="s">
        <v>8344</v>
      </c>
      <c r="Q4102">
        <f t="shared" si="570"/>
        <v>0</v>
      </c>
      <c r="R4102">
        <f t="shared" si="571"/>
        <v>0</v>
      </c>
      <c r="S4102" s="15">
        <f t="shared" si="572"/>
        <v>41776.284780092588</v>
      </c>
      <c r="T4102" s="15">
        <f t="shared" si="573"/>
        <v>41806.284780092588</v>
      </c>
      <c r="U4102">
        <f t="shared" si="569"/>
        <v>2014</v>
      </c>
    </row>
    <row r="4103" spans="1:22" ht="32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 t="s">
        <v>8323</v>
      </c>
      <c r="P4103" t="s">
        <v>8326</v>
      </c>
      <c r="Q4103">
        <f t="shared" si="570"/>
        <v>0</v>
      </c>
      <c r="R4103">
        <f t="shared" si="571"/>
        <v>0</v>
      </c>
      <c r="S4103" s="15">
        <f t="shared" si="572"/>
        <v>41927.124884259261</v>
      </c>
      <c r="T4103" s="15">
        <f t="shared" si="573"/>
        <v>41937.124884259261</v>
      </c>
      <c r="U4103">
        <f t="shared" si="569"/>
        <v>2014</v>
      </c>
      <c r="V4103">
        <f>_xlfn.DAYS(T4103,S4103)</f>
        <v>10</v>
      </c>
    </row>
    <row r="4104" spans="1:22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 t="s">
        <v>8308</v>
      </c>
      <c r="P4104" t="s">
        <v>8342</v>
      </c>
      <c r="Q4104">
        <f t="shared" si="570"/>
        <v>0</v>
      </c>
      <c r="R4104">
        <f t="shared" si="571"/>
        <v>0</v>
      </c>
      <c r="S4104" s="15">
        <f t="shared" si="572"/>
        <v>42300.825648148151</v>
      </c>
      <c r="T4104" s="15">
        <f t="shared" si="573"/>
        <v>42330.867314814815</v>
      </c>
      <c r="U4104">
        <f t="shared" si="569"/>
        <v>2015</v>
      </c>
    </row>
    <row r="4105" spans="1:22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 t="s">
        <v>8323</v>
      </c>
      <c r="P4105" t="s">
        <v>8326</v>
      </c>
      <c r="Q4105">
        <f t="shared" si="570"/>
        <v>0</v>
      </c>
      <c r="R4105">
        <f t="shared" si="571"/>
        <v>0</v>
      </c>
      <c r="S4105" s="15">
        <f t="shared" si="572"/>
        <v>42732.787523148145</v>
      </c>
      <c r="T4105" s="15">
        <f t="shared" si="573"/>
        <v>42762.787523148145</v>
      </c>
      <c r="U4105">
        <f t="shared" si="569"/>
        <v>2016</v>
      </c>
      <c r="V4105">
        <f>_xlfn.DAYS(T4105,S4105)</f>
        <v>30</v>
      </c>
    </row>
    <row r="4106" spans="1:22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 t="s">
        <v>8321</v>
      </c>
      <c r="P4106" t="s">
        <v>8325</v>
      </c>
      <c r="Q4106">
        <f t="shared" si="570"/>
        <v>0</v>
      </c>
      <c r="R4106">
        <f t="shared" si="571"/>
        <v>0</v>
      </c>
      <c r="S4106" s="15">
        <f t="shared" si="572"/>
        <v>42438.961273148147</v>
      </c>
      <c r="T4106" s="15">
        <f t="shared" si="573"/>
        <v>42468.919606481482</v>
      </c>
      <c r="U4106">
        <f t="shared" si="569"/>
        <v>2016</v>
      </c>
    </row>
    <row r="4107" spans="1:22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 t="s">
        <v>8308</v>
      </c>
      <c r="P4107" t="s">
        <v>8342</v>
      </c>
      <c r="Q4107">
        <f t="shared" si="570"/>
        <v>0</v>
      </c>
      <c r="R4107">
        <f t="shared" si="571"/>
        <v>0</v>
      </c>
      <c r="S4107" s="15">
        <f t="shared" si="572"/>
        <v>42466.858888888892</v>
      </c>
      <c r="T4107" s="15">
        <f t="shared" si="573"/>
        <v>42490.916666666672</v>
      </c>
      <c r="U4107">
        <f t="shared" si="569"/>
        <v>2016</v>
      </c>
    </row>
    <row r="4108" spans="1:22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 t="s">
        <v>8323</v>
      </c>
      <c r="P4108" t="s">
        <v>8326</v>
      </c>
      <c r="Q4108">
        <f t="shared" si="570"/>
        <v>0</v>
      </c>
      <c r="R4108">
        <f t="shared" si="571"/>
        <v>0</v>
      </c>
      <c r="S4108" s="15">
        <f t="shared" si="572"/>
        <v>42809.645914351851</v>
      </c>
      <c r="T4108" s="15">
        <f t="shared" si="573"/>
        <v>42828.645914351851</v>
      </c>
      <c r="U4108">
        <f t="shared" si="569"/>
        <v>2017</v>
      </c>
      <c r="V4108">
        <f>_xlfn.DAYS(T4108,S4108)</f>
        <v>19</v>
      </c>
    </row>
    <row r="4109" spans="1:22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 t="s">
        <v>8308</v>
      </c>
      <c r="P4109" t="s">
        <v>8342</v>
      </c>
      <c r="Q4109">
        <f t="shared" si="570"/>
        <v>0</v>
      </c>
      <c r="R4109">
        <f t="shared" si="571"/>
        <v>0</v>
      </c>
      <c r="S4109" s="15">
        <f t="shared" si="572"/>
        <v>42248.934675925921</v>
      </c>
      <c r="T4109" s="15">
        <f t="shared" si="573"/>
        <v>42303.934675925921</v>
      </c>
      <c r="U4109">
        <f t="shared" si="569"/>
        <v>2015</v>
      </c>
    </row>
    <row r="4110" spans="1:22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 t="s">
        <v>8316</v>
      </c>
      <c r="P4110" t="s">
        <v>8334</v>
      </c>
      <c r="Q4110">
        <f t="shared" si="570"/>
        <v>0</v>
      </c>
      <c r="R4110">
        <f t="shared" si="571"/>
        <v>0</v>
      </c>
      <c r="S4110" s="15">
        <f t="shared" si="572"/>
        <v>42295.753391203703</v>
      </c>
      <c r="T4110" s="15">
        <f t="shared" si="573"/>
        <v>42325.795057870375</v>
      </c>
      <c r="U4110">
        <f t="shared" si="569"/>
        <v>2015</v>
      </c>
    </row>
    <row r="4111" spans="1:22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 t="s">
        <v>8316</v>
      </c>
      <c r="P4111" t="s">
        <v>8344</v>
      </c>
      <c r="Q4111">
        <f t="shared" si="570"/>
        <v>0</v>
      </c>
      <c r="R4111">
        <f t="shared" si="571"/>
        <v>0</v>
      </c>
      <c r="S4111" s="15">
        <f t="shared" si="572"/>
        <v>42035.029224537036</v>
      </c>
      <c r="T4111" s="15">
        <f t="shared" si="573"/>
        <v>42064.029224537036</v>
      </c>
      <c r="U4111">
        <f t="shared" si="569"/>
        <v>2015</v>
      </c>
    </row>
    <row r="4112" spans="1:22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 t="s">
        <v>8346</v>
      </c>
      <c r="P4112" t="s">
        <v>8347</v>
      </c>
      <c r="Q4112">
        <f t="shared" si="570"/>
        <v>0</v>
      </c>
      <c r="R4112">
        <f t="shared" si="571"/>
        <v>0</v>
      </c>
      <c r="S4112" s="15">
        <f t="shared" si="572"/>
        <v>41831.060092592597</v>
      </c>
      <c r="T4112" s="15">
        <f t="shared" si="573"/>
        <v>41851.060092592597</v>
      </c>
      <c r="U4112">
        <f t="shared" si="569"/>
        <v>2014</v>
      </c>
    </row>
    <row r="4113" spans="1:21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 t="s">
        <v>8313</v>
      </c>
      <c r="P4113" t="s">
        <v>8351</v>
      </c>
      <c r="Q4113">
        <f t="shared" si="570"/>
        <v>0</v>
      </c>
      <c r="R4113">
        <f t="shared" si="571"/>
        <v>0</v>
      </c>
      <c r="S4113" s="15">
        <f t="shared" si="572"/>
        <v>42046.072743055556</v>
      </c>
      <c r="T4113" s="15">
        <f t="shared" si="573"/>
        <v>42091.031076388885</v>
      </c>
      <c r="U4113">
        <f t="shared" si="569"/>
        <v>2015</v>
      </c>
    </row>
    <row r="4114" spans="1:21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 t="s">
        <v>8313</v>
      </c>
      <c r="P4114" t="s">
        <v>8355</v>
      </c>
      <c r="Q4114">
        <f t="shared" si="570"/>
        <v>0</v>
      </c>
      <c r="R4114">
        <f t="shared" si="571"/>
        <v>0</v>
      </c>
      <c r="S4114" s="15">
        <f t="shared" si="572"/>
        <v>42782.426875000005</v>
      </c>
      <c r="T4114" s="15">
        <f t="shared" si="573"/>
        <v>42789.426875000005</v>
      </c>
      <c r="U4114">
        <f t="shared" si="569"/>
        <v>2017</v>
      </c>
    </row>
    <row r="4115" spans="1:21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 t="s">
        <v>8319</v>
      </c>
      <c r="P4115" t="s">
        <v>8345</v>
      </c>
      <c r="Q4115">
        <f t="shared" si="570"/>
        <v>0</v>
      </c>
      <c r="R4115">
        <f t="shared" si="571"/>
        <v>0</v>
      </c>
      <c r="S4115" s="15">
        <f t="shared" si="572"/>
        <v>41829.896562499998</v>
      </c>
      <c r="T4115" s="15">
        <f t="shared" si="573"/>
        <v>41859.896562499998</v>
      </c>
      <c r="U4115">
        <f t="shared" si="569"/>
        <v>2014</v>
      </c>
    </row>
    <row r="4116" spans="1:21" hidden="1" x14ac:dyDescent="0.2">
      <c r="S4116" s="15">
        <f t="shared" si="572"/>
        <v>25569</v>
      </c>
      <c r="T4116" s="15">
        <f t="shared" si="573"/>
        <v>25569</v>
      </c>
      <c r="U4116">
        <f t="shared" si="569"/>
        <v>1970</v>
      </c>
    </row>
  </sheetData>
  <autoFilter ref="A1:U4116" xr:uid="{00000000-0001-0000-0000-000000000000}">
    <filterColumn colId="14">
      <filters>
        <filter val="theater"/>
      </filters>
    </filterColumn>
    <filterColumn colId="15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 R1:V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35D2C-5212-5642-81FF-88FCF54C82E7}">
  <dimension ref="A2:D63"/>
  <sheetViews>
    <sheetView zoomScale="102" workbookViewId="0">
      <selection activeCell="Z30" sqref="Z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5" width="10" bestFit="1" customWidth="1"/>
    <col min="6" max="18" width="4.1640625" bestFit="1" customWidth="1"/>
    <col min="19" max="62" width="5.1640625" bestFit="1" customWidth="1"/>
    <col min="63" max="93" width="6.1640625" bestFit="1" customWidth="1"/>
    <col min="94" max="98" width="7.1640625" bestFit="1" customWidth="1"/>
    <col min="99" max="99" width="9.6640625" bestFit="1" customWidth="1"/>
    <col min="100" max="100" width="5.6640625" bestFit="1" customWidth="1"/>
    <col min="101" max="103" width="4.1640625" bestFit="1" customWidth="1"/>
    <col min="104" max="108" width="5.1640625" bestFit="1" customWidth="1"/>
    <col min="109" max="113" width="6.1640625" bestFit="1" customWidth="1"/>
    <col min="114" max="114" width="8.1640625" bestFit="1" customWidth="1"/>
    <col min="115" max="115" width="10.5" bestFit="1" customWidth="1"/>
    <col min="116" max="118" width="3.1640625" bestFit="1" customWidth="1"/>
    <col min="119" max="146" width="4.1640625" bestFit="1" customWidth="1"/>
    <col min="147" max="206" width="5.1640625" bestFit="1" customWidth="1"/>
    <col min="207" max="222" width="6.1640625" bestFit="1" customWidth="1"/>
    <col min="223" max="223" width="7.1640625" bestFit="1" customWidth="1"/>
    <col min="224" max="224" width="13" bestFit="1" customWidth="1"/>
    <col min="225" max="225" width="10" bestFit="1" customWidth="1"/>
  </cols>
  <sheetData>
    <row r="2" spans="1:4" x14ac:dyDescent="0.2">
      <c r="A2" s="12" t="s">
        <v>8359</v>
      </c>
      <c r="B2" t="s">
        <v>8326</v>
      </c>
    </row>
    <row r="4" spans="1:4" x14ac:dyDescent="0.2">
      <c r="A4" s="12" t="s">
        <v>8363</v>
      </c>
      <c r="B4" s="12" t="s">
        <v>8360</v>
      </c>
    </row>
    <row r="5" spans="1:4" x14ac:dyDescent="0.2">
      <c r="A5" s="12" t="s">
        <v>8362</v>
      </c>
      <c r="B5" t="s">
        <v>8220</v>
      </c>
      <c r="C5" t="s">
        <v>8218</v>
      </c>
      <c r="D5" t="s">
        <v>8361</v>
      </c>
    </row>
    <row r="6" spans="1:4" x14ac:dyDescent="0.2">
      <c r="A6" s="13">
        <v>1</v>
      </c>
      <c r="B6" s="14">
        <v>1</v>
      </c>
      <c r="C6" s="14"/>
      <c r="D6" s="14">
        <v>1</v>
      </c>
    </row>
    <row r="7" spans="1:4" x14ac:dyDescent="0.2">
      <c r="A7" s="13">
        <v>3</v>
      </c>
      <c r="B7" s="14"/>
      <c r="C7" s="14">
        <v>1</v>
      </c>
      <c r="D7" s="14">
        <v>1</v>
      </c>
    </row>
    <row r="8" spans="1:4" x14ac:dyDescent="0.2">
      <c r="A8" s="13">
        <v>4</v>
      </c>
      <c r="B8" s="14">
        <v>1</v>
      </c>
      <c r="C8" s="14"/>
      <c r="D8" s="14">
        <v>1</v>
      </c>
    </row>
    <row r="9" spans="1:4" x14ac:dyDescent="0.2">
      <c r="A9" s="13">
        <v>5</v>
      </c>
      <c r="B9" s="14">
        <v>1</v>
      </c>
      <c r="C9" s="14"/>
      <c r="D9" s="14">
        <v>1</v>
      </c>
    </row>
    <row r="10" spans="1:4" x14ac:dyDescent="0.2">
      <c r="A10" s="13">
        <v>6</v>
      </c>
      <c r="B10" s="14"/>
      <c r="C10" s="14">
        <v>1</v>
      </c>
      <c r="D10" s="14">
        <v>1</v>
      </c>
    </row>
    <row r="11" spans="1:4" x14ac:dyDescent="0.2">
      <c r="A11" s="13">
        <v>7</v>
      </c>
      <c r="B11" s="14">
        <v>2</v>
      </c>
      <c r="C11" s="14">
        <v>2</v>
      </c>
      <c r="D11" s="14">
        <v>4</v>
      </c>
    </row>
    <row r="12" spans="1:4" x14ac:dyDescent="0.2">
      <c r="A12" s="13">
        <v>8</v>
      </c>
      <c r="B12" s="14">
        <v>3</v>
      </c>
      <c r="C12" s="14">
        <v>2</v>
      </c>
      <c r="D12" s="14">
        <v>5</v>
      </c>
    </row>
    <row r="13" spans="1:4" x14ac:dyDescent="0.2">
      <c r="A13" s="13">
        <v>9</v>
      </c>
      <c r="B13" s="14">
        <v>1</v>
      </c>
      <c r="C13" s="14">
        <v>2</v>
      </c>
      <c r="D13" s="14">
        <v>3</v>
      </c>
    </row>
    <row r="14" spans="1:4" x14ac:dyDescent="0.2">
      <c r="A14" s="13">
        <v>10</v>
      </c>
      <c r="B14" s="14">
        <v>3</v>
      </c>
      <c r="C14" s="14">
        <v>8</v>
      </c>
      <c r="D14" s="14">
        <v>11</v>
      </c>
    </row>
    <row r="15" spans="1:4" x14ac:dyDescent="0.2">
      <c r="A15" s="13">
        <v>11</v>
      </c>
      <c r="B15" s="14"/>
      <c r="C15" s="14">
        <v>7</v>
      </c>
      <c r="D15" s="14">
        <v>7</v>
      </c>
    </row>
    <row r="16" spans="1:4" x14ac:dyDescent="0.2">
      <c r="A16" s="13">
        <v>12</v>
      </c>
      <c r="B16" s="14">
        <v>3</v>
      </c>
      <c r="C16" s="14">
        <v>5</v>
      </c>
      <c r="D16" s="14">
        <v>8</v>
      </c>
    </row>
    <row r="17" spans="1:4" x14ac:dyDescent="0.2">
      <c r="A17" s="13">
        <v>13</v>
      </c>
      <c r="B17" s="14">
        <v>1</v>
      </c>
      <c r="C17" s="14">
        <v>6</v>
      </c>
      <c r="D17" s="14">
        <v>7</v>
      </c>
    </row>
    <row r="18" spans="1:4" x14ac:dyDescent="0.2">
      <c r="A18" s="13">
        <v>14</v>
      </c>
      <c r="B18" s="14">
        <v>6</v>
      </c>
      <c r="C18" s="14">
        <v>20</v>
      </c>
      <c r="D18" s="14">
        <v>26</v>
      </c>
    </row>
    <row r="19" spans="1:4" x14ac:dyDescent="0.2">
      <c r="A19" s="13">
        <v>15</v>
      </c>
      <c r="B19" s="14">
        <v>7</v>
      </c>
      <c r="C19" s="14">
        <v>13</v>
      </c>
      <c r="D19" s="14">
        <v>20</v>
      </c>
    </row>
    <row r="20" spans="1:4" x14ac:dyDescent="0.2">
      <c r="A20" s="13">
        <v>16</v>
      </c>
      <c r="B20" s="14"/>
      <c r="C20" s="14">
        <v>8</v>
      </c>
      <c r="D20" s="14">
        <v>8</v>
      </c>
    </row>
    <row r="21" spans="1:4" x14ac:dyDescent="0.2">
      <c r="A21" s="13">
        <v>17</v>
      </c>
      <c r="B21" s="14">
        <v>3</v>
      </c>
      <c r="C21" s="14">
        <v>10</v>
      </c>
      <c r="D21" s="14">
        <v>13</v>
      </c>
    </row>
    <row r="22" spans="1:4" x14ac:dyDescent="0.2">
      <c r="A22" s="13">
        <v>18</v>
      </c>
      <c r="B22" s="14">
        <v>3</v>
      </c>
      <c r="C22" s="14">
        <v>9</v>
      </c>
      <c r="D22" s="14">
        <v>12</v>
      </c>
    </row>
    <row r="23" spans="1:4" x14ac:dyDescent="0.2">
      <c r="A23" s="13">
        <v>19</v>
      </c>
      <c r="B23" s="14">
        <v>1</v>
      </c>
      <c r="C23" s="14">
        <v>7</v>
      </c>
      <c r="D23" s="14">
        <v>8</v>
      </c>
    </row>
    <row r="24" spans="1:4" x14ac:dyDescent="0.2">
      <c r="A24" s="13">
        <v>20</v>
      </c>
      <c r="B24" s="14">
        <v>7</v>
      </c>
      <c r="C24" s="14">
        <v>14</v>
      </c>
      <c r="D24" s="14">
        <v>21</v>
      </c>
    </row>
    <row r="25" spans="1:4" x14ac:dyDescent="0.2">
      <c r="A25" s="13">
        <v>21</v>
      </c>
      <c r="B25" s="14">
        <v>2</v>
      </c>
      <c r="C25" s="14">
        <v>40</v>
      </c>
      <c r="D25" s="14">
        <v>42</v>
      </c>
    </row>
    <row r="26" spans="1:4" x14ac:dyDescent="0.2">
      <c r="A26" s="13">
        <v>22</v>
      </c>
      <c r="B26" s="14">
        <v>3</v>
      </c>
      <c r="C26" s="14">
        <v>16</v>
      </c>
      <c r="D26" s="14">
        <v>19</v>
      </c>
    </row>
    <row r="27" spans="1:4" x14ac:dyDescent="0.2">
      <c r="A27" s="13">
        <v>23</v>
      </c>
      <c r="B27" s="14">
        <v>6</v>
      </c>
      <c r="C27" s="14">
        <v>14</v>
      </c>
      <c r="D27" s="14">
        <v>20</v>
      </c>
    </row>
    <row r="28" spans="1:4" x14ac:dyDescent="0.2">
      <c r="A28" s="13">
        <v>24</v>
      </c>
      <c r="B28" s="14">
        <v>4</v>
      </c>
      <c r="C28" s="14">
        <v>15</v>
      </c>
      <c r="D28" s="14">
        <v>19</v>
      </c>
    </row>
    <row r="29" spans="1:4" x14ac:dyDescent="0.2">
      <c r="A29" s="13">
        <v>25</v>
      </c>
      <c r="B29" s="14">
        <v>7</v>
      </c>
      <c r="C29" s="14">
        <v>20</v>
      </c>
      <c r="D29" s="14">
        <v>27</v>
      </c>
    </row>
    <row r="30" spans="1:4" x14ac:dyDescent="0.2">
      <c r="A30" s="13">
        <v>26</v>
      </c>
      <c r="B30" s="14">
        <v>2</v>
      </c>
      <c r="C30" s="14">
        <v>10</v>
      </c>
      <c r="D30" s="14">
        <v>12</v>
      </c>
    </row>
    <row r="31" spans="1:4" x14ac:dyDescent="0.2">
      <c r="A31" s="13">
        <v>27</v>
      </c>
      <c r="B31" s="14">
        <v>2</v>
      </c>
      <c r="C31" s="14">
        <v>14</v>
      </c>
      <c r="D31" s="14">
        <v>16</v>
      </c>
    </row>
    <row r="32" spans="1:4" x14ac:dyDescent="0.2">
      <c r="A32" s="13">
        <v>28</v>
      </c>
      <c r="B32" s="14">
        <v>10</v>
      </c>
      <c r="C32" s="14">
        <v>23</v>
      </c>
      <c r="D32" s="14">
        <v>33</v>
      </c>
    </row>
    <row r="33" spans="1:4" x14ac:dyDescent="0.2">
      <c r="A33" s="13">
        <v>29</v>
      </c>
      <c r="B33" s="14">
        <v>8</v>
      </c>
      <c r="C33" s="14">
        <v>17</v>
      </c>
      <c r="D33" s="14">
        <v>25</v>
      </c>
    </row>
    <row r="34" spans="1:4" x14ac:dyDescent="0.2">
      <c r="A34" s="13">
        <v>30</v>
      </c>
      <c r="B34" s="14">
        <v>145</v>
      </c>
      <c r="C34" s="14">
        <v>239</v>
      </c>
      <c r="D34" s="14">
        <v>384</v>
      </c>
    </row>
    <row r="35" spans="1:4" x14ac:dyDescent="0.2">
      <c r="A35" s="13">
        <v>31</v>
      </c>
      <c r="B35" s="14">
        <v>10</v>
      </c>
      <c r="C35" s="14">
        <v>22</v>
      </c>
      <c r="D35" s="14">
        <v>32</v>
      </c>
    </row>
    <row r="36" spans="1:4" x14ac:dyDescent="0.2">
      <c r="A36" s="13">
        <v>32</v>
      </c>
      <c r="B36" s="14">
        <v>6</v>
      </c>
      <c r="C36" s="14">
        <v>17</v>
      </c>
      <c r="D36" s="14">
        <v>23</v>
      </c>
    </row>
    <row r="37" spans="1:4" x14ac:dyDescent="0.2">
      <c r="A37" s="13">
        <v>33</v>
      </c>
      <c r="B37" s="14">
        <v>3</v>
      </c>
      <c r="C37" s="14">
        <v>9</v>
      </c>
      <c r="D37" s="14">
        <v>12</v>
      </c>
    </row>
    <row r="38" spans="1:4" x14ac:dyDescent="0.2">
      <c r="A38" s="13">
        <v>34</v>
      </c>
      <c r="B38" s="14">
        <v>2</v>
      </c>
      <c r="C38" s="14">
        <v>7</v>
      </c>
      <c r="D38" s="14">
        <v>9</v>
      </c>
    </row>
    <row r="39" spans="1:4" x14ac:dyDescent="0.2">
      <c r="A39" s="13">
        <v>35</v>
      </c>
      <c r="B39" s="14">
        <v>2</v>
      </c>
      <c r="C39" s="14">
        <v>17</v>
      </c>
      <c r="D39" s="14">
        <v>19</v>
      </c>
    </row>
    <row r="40" spans="1:4" x14ac:dyDescent="0.2">
      <c r="A40" s="13">
        <v>36</v>
      </c>
      <c r="B40" s="14">
        <v>1</v>
      </c>
      <c r="C40" s="14">
        <v>6</v>
      </c>
      <c r="D40" s="14">
        <v>7</v>
      </c>
    </row>
    <row r="41" spans="1:4" x14ac:dyDescent="0.2">
      <c r="A41" s="13">
        <v>37</v>
      </c>
      <c r="B41" s="14">
        <v>1</v>
      </c>
      <c r="C41" s="14">
        <v>9</v>
      </c>
      <c r="D41" s="14">
        <v>10</v>
      </c>
    </row>
    <row r="42" spans="1:4" x14ac:dyDescent="0.2">
      <c r="A42" s="13">
        <v>38</v>
      </c>
      <c r="B42" s="14">
        <v>2</v>
      </c>
      <c r="C42" s="14">
        <v>6</v>
      </c>
      <c r="D42" s="14">
        <v>8</v>
      </c>
    </row>
    <row r="43" spans="1:4" x14ac:dyDescent="0.2">
      <c r="A43" s="13">
        <v>39</v>
      </c>
      <c r="B43" s="14">
        <v>1</v>
      </c>
      <c r="C43" s="14">
        <v>3</v>
      </c>
      <c r="D43" s="14">
        <v>4</v>
      </c>
    </row>
    <row r="44" spans="1:4" x14ac:dyDescent="0.2">
      <c r="A44" s="13">
        <v>40</v>
      </c>
      <c r="B44" s="14">
        <v>7</v>
      </c>
      <c r="C44" s="14">
        <v>8</v>
      </c>
      <c r="D44" s="14">
        <v>15</v>
      </c>
    </row>
    <row r="45" spans="1:4" x14ac:dyDescent="0.2">
      <c r="A45" s="13">
        <v>41</v>
      </c>
      <c r="B45" s="14">
        <v>3</v>
      </c>
      <c r="C45" s="14">
        <v>2</v>
      </c>
      <c r="D45" s="14">
        <v>5</v>
      </c>
    </row>
    <row r="46" spans="1:4" x14ac:dyDescent="0.2">
      <c r="A46" s="13">
        <v>42</v>
      </c>
      <c r="B46" s="14">
        <v>3</v>
      </c>
      <c r="C46" s="14">
        <v>3</v>
      </c>
      <c r="D46" s="14">
        <v>6</v>
      </c>
    </row>
    <row r="47" spans="1:4" x14ac:dyDescent="0.2">
      <c r="A47" s="13">
        <v>43</v>
      </c>
      <c r="B47" s="14">
        <v>2</v>
      </c>
      <c r="C47" s="14">
        <v>1</v>
      </c>
      <c r="D47" s="14">
        <v>3</v>
      </c>
    </row>
    <row r="48" spans="1:4" x14ac:dyDescent="0.2">
      <c r="A48" s="13">
        <v>44</v>
      </c>
      <c r="B48" s="14">
        <v>4</v>
      </c>
      <c r="C48" s="14">
        <v>3</v>
      </c>
      <c r="D48" s="14">
        <v>7</v>
      </c>
    </row>
    <row r="49" spans="1:4" x14ac:dyDescent="0.2">
      <c r="A49" s="13">
        <v>45</v>
      </c>
      <c r="B49" s="14">
        <v>8</v>
      </c>
      <c r="C49" s="14">
        <v>13</v>
      </c>
      <c r="D49" s="14">
        <v>21</v>
      </c>
    </row>
    <row r="50" spans="1:4" x14ac:dyDescent="0.2">
      <c r="A50" s="13">
        <v>46</v>
      </c>
      <c r="B50" s="14">
        <v>2</v>
      </c>
      <c r="C50" s="14">
        <v>2</v>
      </c>
      <c r="D50" s="14">
        <v>4</v>
      </c>
    </row>
    <row r="51" spans="1:4" x14ac:dyDescent="0.2">
      <c r="A51" s="13">
        <v>47</v>
      </c>
      <c r="B51" s="14"/>
      <c r="C51" s="14">
        <v>2</v>
      </c>
      <c r="D51" s="14">
        <v>2</v>
      </c>
    </row>
    <row r="52" spans="1:4" x14ac:dyDescent="0.2">
      <c r="A52" s="13">
        <v>48</v>
      </c>
      <c r="B52" s="14"/>
      <c r="C52" s="14">
        <v>2</v>
      </c>
      <c r="D52" s="14">
        <v>2</v>
      </c>
    </row>
    <row r="53" spans="1:4" x14ac:dyDescent="0.2">
      <c r="A53" s="13">
        <v>50</v>
      </c>
      <c r="B53" s="14">
        <v>2</v>
      </c>
      <c r="C53" s="14">
        <v>2</v>
      </c>
      <c r="D53" s="14">
        <v>4</v>
      </c>
    </row>
    <row r="54" spans="1:4" x14ac:dyDescent="0.2">
      <c r="A54" s="13">
        <v>51</v>
      </c>
      <c r="B54" s="14"/>
      <c r="C54" s="14">
        <v>1</v>
      </c>
      <c r="D54" s="14">
        <v>1</v>
      </c>
    </row>
    <row r="55" spans="1:4" x14ac:dyDescent="0.2">
      <c r="A55" s="13">
        <v>54</v>
      </c>
      <c r="B55" s="14">
        <v>1</v>
      </c>
      <c r="C55" s="14">
        <v>1</v>
      </c>
      <c r="D55" s="14">
        <v>2</v>
      </c>
    </row>
    <row r="56" spans="1:4" x14ac:dyDescent="0.2">
      <c r="A56" s="13">
        <v>55</v>
      </c>
      <c r="B56" s="14">
        <v>1</v>
      </c>
      <c r="C56" s="14"/>
      <c r="D56" s="14">
        <v>1</v>
      </c>
    </row>
    <row r="57" spans="1:4" x14ac:dyDescent="0.2">
      <c r="A57" s="13">
        <v>56</v>
      </c>
      <c r="B57" s="14">
        <v>1</v>
      </c>
      <c r="C57" s="14">
        <v>2</v>
      </c>
      <c r="D57" s="14">
        <v>3</v>
      </c>
    </row>
    <row r="58" spans="1:4" x14ac:dyDescent="0.2">
      <c r="A58" s="13">
        <v>57</v>
      </c>
      <c r="B58" s="14"/>
      <c r="C58" s="14">
        <v>2</v>
      </c>
      <c r="D58" s="14">
        <v>2</v>
      </c>
    </row>
    <row r="59" spans="1:4" x14ac:dyDescent="0.2">
      <c r="A59" s="13">
        <v>58</v>
      </c>
      <c r="B59" s="14">
        <v>1</v>
      </c>
      <c r="C59" s="14">
        <v>2</v>
      </c>
      <c r="D59" s="14">
        <v>3</v>
      </c>
    </row>
    <row r="60" spans="1:4" x14ac:dyDescent="0.2">
      <c r="A60" s="13">
        <v>59</v>
      </c>
      <c r="B60" s="14">
        <v>2</v>
      </c>
      <c r="C60" s="14">
        <v>4</v>
      </c>
      <c r="D60" s="14">
        <v>6</v>
      </c>
    </row>
    <row r="61" spans="1:4" x14ac:dyDescent="0.2">
      <c r="A61" s="13">
        <v>60</v>
      </c>
      <c r="B61" s="14">
        <v>56</v>
      </c>
      <c r="C61" s="14">
        <v>24</v>
      </c>
      <c r="D61" s="14">
        <v>80</v>
      </c>
    </row>
    <row r="62" spans="1:4" x14ac:dyDescent="0.2">
      <c r="A62" s="13">
        <v>90</v>
      </c>
      <c r="B62" s="14"/>
      <c r="C62" s="14">
        <v>1</v>
      </c>
      <c r="D62" s="14">
        <v>1</v>
      </c>
    </row>
    <row r="63" spans="1:4" x14ac:dyDescent="0.2">
      <c r="A63" s="13" t="s">
        <v>8361</v>
      </c>
      <c r="B63" s="14">
        <v>353</v>
      </c>
      <c r="C63" s="14">
        <v>694</v>
      </c>
      <c r="D63" s="14">
        <v>1047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C535-A577-564B-8460-6473F928DF59}">
  <dimension ref="A1:H5"/>
  <sheetViews>
    <sheetView topLeftCell="C1" workbookViewId="0">
      <selection activeCell="J33" sqref="J33"/>
    </sheetView>
  </sheetViews>
  <sheetFormatPr baseColWidth="10" defaultRowHeight="15" x14ac:dyDescent="0.2"/>
  <cols>
    <col min="1" max="1" width="18" customWidth="1"/>
    <col min="2" max="2" width="19" customWidth="1"/>
    <col min="3" max="3" width="16.5" customWidth="1"/>
    <col min="4" max="4" width="17.83203125" customWidth="1"/>
    <col min="5" max="5" width="15" customWidth="1"/>
    <col min="6" max="6" width="18.83203125" style="22" customWidth="1"/>
    <col min="7" max="7" width="20" style="22" customWidth="1"/>
    <col min="8" max="8" width="16.1640625" style="20" customWidth="1"/>
  </cols>
  <sheetData>
    <row r="1" spans="1:8" s="16" customFormat="1" x14ac:dyDescent="0.2">
      <c r="A1" s="16" t="s">
        <v>8381</v>
      </c>
      <c r="B1" s="16" t="s">
        <v>8384</v>
      </c>
      <c r="C1" s="16" t="s">
        <v>8385</v>
      </c>
      <c r="D1" s="16" t="s">
        <v>8386</v>
      </c>
      <c r="E1" s="16" t="s">
        <v>8387</v>
      </c>
      <c r="F1" s="21" t="s">
        <v>8388</v>
      </c>
      <c r="G1" s="21" t="s">
        <v>8389</v>
      </c>
      <c r="H1" s="19" t="s">
        <v>8402</v>
      </c>
    </row>
    <row r="2" spans="1:8" x14ac:dyDescent="0.2">
      <c r="A2" t="s">
        <v>8406</v>
      </c>
      <c r="B2">
        <f>COUNTIFS(Kickstarter!D$84:D$4108,"&lt;1000",Kickstarter!F$84:F$4108,"successful",Kickstarter!P$84:P$4108,"plays",Kickstarter!V$84:V$4108,"30")</f>
        <v>31</v>
      </c>
      <c r="C2">
        <f>COUNTIFS(Kickstarter!D$84:D$4108,"&lt;1000",Kickstarter!F$84:F$4108,"failed",Kickstarter!P84:P4108,"plays",Kickstarter!V$84:V$4108,"30")</f>
        <v>24</v>
      </c>
      <c r="D2">
        <f>COUNTIFS(Kickstarter!D$84:D$4108,"&lt;1000",Kickstarter!F$84:F$4108,"canceled",Kickstarter!P84:P4108,"plays",Kickstarter!V$84:V$4108,"30")</f>
        <v>0</v>
      </c>
      <c r="E2">
        <f>SUM(B2:D2)</f>
        <v>55</v>
      </c>
      <c r="F2" s="22">
        <f>B2/E2</f>
        <v>0.5636363636363636</v>
      </c>
      <c r="G2" s="22">
        <f>C2/E2</f>
        <v>0.43636363636363634</v>
      </c>
      <c r="H2" s="20">
        <f>D2/E2</f>
        <v>0</v>
      </c>
    </row>
    <row r="3" spans="1:8" x14ac:dyDescent="0.2">
      <c r="A3" t="s">
        <v>8404</v>
      </c>
      <c r="B3">
        <f>COUNTIFS(Kickstarter!D$84:D$4108,"&gt;=1000",Kickstarter!D$84:D$4108,"&lt;5000",Kickstarter!F$84:F$4108,"successful",Kickstarter!P$84:P$4108,"plays",Kickstarter!V$84:V$4108,"30")</f>
        <v>139</v>
      </c>
      <c r="C3">
        <f>COUNTIFS(Kickstarter!D$84:D$4108,"&gt;=1000",Kickstarter!D$84:D$4108,"&lt;5000",Kickstarter!F$84:F$4108,"failed",Kickstarter!P$84:P$4108,"plays",Kickstarter!V$84:V$4108,"30")</f>
        <v>54</v>
      </c>
      <c r="D3">
        <f>COUNTIFS(Kickstarter!D$84:D$4108,"&gt;=1000",Kickstarter!D$84:D$4108,"&lt;5000",Kickstarter!F$84:F$4108,"canceled",Kickstarter!P$84:P$4108,"plays",Kickstarter!V$84:V$4108,"30")</f>
        <v>0</v>
      </c>
      <c r="E3">
        <f t="shared" ref="E3:E4" si="0">SUM(B3:D3)</f>
        <v>193</v>
      </c>
      <c r="F3" s="22">
        <f t="shared" ref="F3:F5" si="1">B3/E3</f>
        <v>0.72020725388601037</v>
      </c>
      <c r="G3" s="22">
        <f t="shared" ref="G3:G4" si="2">C3/E3</f>
        <v>0.27979274611398963</v>
      </c>
      <c r="H3" s="20">
        <f t="shared" ref="H3:H4" si="3">D3/E3</f>
        <v>0</v>
      </c>
    </row>
    <row r="4" spans="1:8" x14ac:dyDescent="0.2">
      <c r="A4" t="s">
        <v>8405</v>
      </c>
      <c r="B4">
        <f>COUNTIFS(Kickstarter!D$84:D$4108,"&gt;=5000",Kickstarter!D$84:D$4108,"&lt;10000",Kickstarter!F$84:F$4108,"successful",Kickstarter!P$84:P$4108,"plays",Kickstarter!V$84:V$4108,"30")</f>
        <v>38</v>
      </c>
      <c r="C4">
        <f>COUNTIFS(Kickstarter!D$84:D$4108,"&gt;=5000",Kickstarter!D$84:D$4108,"&lt;10000",Kickstarter!F$84:F$4108,"failed",Kickstarter!P$84:P$4108,"plays",Kickstarter!V$84:V$4108,"30")</f>
        <v>26</v>
      </c>
      <c r="D4">
        <f>COUNTIFS(Kickstarter!D$84:D$4108,"&gt;=5000",Kickstarter!D$84:D$4108,"&lt;10000",Kickstarter!F$84:F$4108,"canceled",Kickstarter!P$84:P$4108,"plays",Kickstarter!V$84:V$4108,"30")</f>
        <v>0</v>
      </c>
      <c r="E4">
        <f t="shared" si="0"/>
        <v>64</v>
      </c>
      <c r="F4" s="22">
        <f t="shared" si="1"/>
        <v>0.59375</v>
      </c>
      <c r="G4" s="22">
        <f t="shared" si="2"/>
        <v>0.40625</v>
      </c>
      <c r="H4" s="20">
        <f t="shared" si="3"/>
        <v>0</v>
      </c>
    </row>
    <row r="5" spans="1:8" x14ac:dyDescent="0.2">
      <c r="B5">
        <f>SUM(B2:B4)</f>
        <v>208</v>
      </c>
      <c r="C5">
        <f>SUM(C2:C4)</f>
        <v>104</v>
      </c>
      <c r="D5">
        <f>SUM(D2:D4)</f>
        <v>0</v>
      </c>
      <c r="E5">
        <f>SUM(E2:E4)</f>
        <v>312</v>
      </c>
      <c r="F5" s="22">
        <f t="shared" si="1"/>
        <v>0.66666666666666663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2B7C-6ABF-1040-AA42-767394F830FC}">
  <dimension ref="A1:D21"/>
  <sheetViews>
    <sheetView topLeftCell="B1" zoomScale="150" zoomScaleNormal="129" workbookViewId="0">
      <selection activeCell="L12" sqref="L12"/>
    </sheetView>
  </sheetViews>
  <sheetFormatPr baseColWidth="10" defaultRowHeight="15" x14ac:dyDescent="0.2"/>
  <cols>
    <col min="1" max="1" width="23.6640625" bestFit="1" customWidth="1"/>
    <col min="2" max="2" width="15.6640625" bestFit="1" customWidth="1"/>
    <col min="3" max="3" width="5.5" bestFit="1" customWidth="1"/>
    <col min="4" max="5" width="10.1640625" bestFit="1" customWidth="1"/>
    <col min="6" max="6" width="10" bestFit="1" customWidth="1"/>
  </cols>
  <sheetData>
    <row r="1" spans="1:4" x14ac:dyDescent="0.2">
      <c r="A1" s="12" t="s">
        <v>8358</v>
      </c>
      <c r="B1" t="s">
        <v>8323</v>
      </c>
    </row>
    <row r="2" spans="1:4" x14ac:dyDescent="0.2">
      <c r="A2" s="12" t="s">
        <v>8359</v>
      </c>
      <c r="B2" t="s">
        <v>8326</v>
      </c>
    </row>
    <row r="3" spans="1:4" x14ac:dyDescent="0.2">
      <c r="A3" s="12" t="s">
        <v>8379</v>
      </c>
      <c r="B3" t="s">
        <v>8364</v>
      </c>
    </row>
    <row r="4" spans="1:4" x14ac:dyDescent="0.2">
      <c r="A4" s="12" t="s">
        <v>8403</v>
      </c>
      <c r="B4" s="13">
        <v>30</v>
      </c>
    </row>
    <row r="5" spans="1:4" x14ac:dyDescent="0.2">
      <c r="A5" s="12" t="s">
        <v>8216</v>
      </c>
      <c r="B5" t="s">
        <v>8407</v>
      </c>
    </row>
    <row r="7" spans="1:4" x14ac:dyDescent="0.2">
      <c r="A7" s="12" t="s">
        <v>8363</v>
      </c>
      <c r="B7" s="12" t="s">
        <v>8360</v>
      </c>
    </row>
    <row r="8" spans="1:4" x14ac:dyDescent="0.2">
      <c r="A8" s="12" t="s">
        <v>8362</v>
      </c>
      <c r="B8" t="s">
        <v>8218</v>
      </c>
      <c r="C8" t="s">
        <v>8220</v>
      </c>
      <c r="D8" t="s">
        <v>8361</v>
      </c>
    </row>
    <row r="9" spans="1:4" x14ac:dyDescent="0.2">
      <c r="A9" s="18" t="s">
        <v>8367</v>
      </c>
      <c r="B9" s="14">
        <v>11</v>
      </c>
      <c r="C9" s="14">
        <v>5</v>
      </c>
      <c r="D9" s="14">
        <v>16</v>
      </c>
    </row>
    <row r="10" spans="1:4" x14ac:dyDescent="0.2">
      <c r="A10" s="18" t="s">
        <v>8374</v>
      </c>
      <c r="B10" s="14">
        <v>15</v>
      </c>
      <c r="C10" s="14">
        <v>12</v>
      </c>
      <c r="D10" s="14">
        <v>27</v>
      </c>
    </row>
    <row r="11" spans="1:4" x14ac:dyDescent="0.2">
      <c r="A11" s="18" t="s">
        <v>8375</v>
      </c>
      <c r="B11" s="14">
        <v>13</v>
      </c>
      <c r="C11" s="14">
        <v>4</v>
      </c>
      <c r="D11" s="14">
        <v>17</v>
      </c>
    </row>
    <row r="12" spans="1:4" x14ac:dyDescent="0.2">
      <c r="A12" s="18" t="s">
        <v>8376</v>
      </c>
      <c r="B12" s="14">
        <v>15</v>
      </c>
      <c r="C12" s="14">
        <v>8</v>
      </c>
      <c r="D12" s="14">
        <v>23</v>
      </c>
    </row>
    <row r="13" spans="1:4" x14ac:dyDescent="0.2">
      <c r="A13" s="18" t="s">
        <v>8368</v>
      </c>
      <c r="B13" s="14">
        <v>32</v>
      </c>
      <c r="C13" s="14">
        <v>12</v>
      </c>
      <c r="D13" s="14">
        <v>44</v>
      </c>
    </row>
    <row r="14" spans="1:4" x14ac:dyDescent="0.2">
      <c r="A14" s="18" t="s">
        <v>8377</v>
      </c>
      <c r="B14" s="14">
        <v>36</v>
      </c>
      <c r="C14" s="14">
        <v>11</v>
      </c>
      <c r="D14" s="14">
        <v>47</v>
      </c>
    </row>
    <row r="15" spans="1:4" x14ac:dyDescent="0.2">
      <c r="A15" s="18" t="s">
        <v>8369</v>
      </c>
      <c r="B15" s="14">
        <v>19</v>
      </c>
      <c r="C15" s="14">
        <v>11</v>
      </c>
      <c r="D15" s="14">
        <v>30</v>
      </c>
    </row>
    <row r="16" spans="1:4" x14ac:dyDescent="0.2">
      <c r="A16" s="18" t="s">
        <v>8370</v>
      </c>
      <c r="B16" s="14">
        <v>17</v>
      </c>
      <c r="C16" s="14">
        <v>8</v>
      </c>
      <c r="D16" s="14">
        <v>25</v>
      </c>
    </row>
    <row r="17" spans="1:4" x14ac:dyDescent="0.2">
      <c r="A17" s="18" t="s">
        <v>8371</v>
      </c>
      <c r="B17" s="14">
        <v>11</v>
      </c>
      <c r="C17" s="14">
        <v>9</v>
      </c>
      <c r="D17" s="14">
        <v>20</v>
      </c>
    </row>
    <row r="18" spans="1:4" x14ac:dyDescent="0.2">
      <c r="A18" s="18" t="s">
        <v>8372</v>
      </c>
      <c r="B18" s="14">
        <v>13</v>
      </c>
      <c r="C18" s="14">
        <v>9</v>
      </c>
      <c r="D18" s="14">
        <v>22</v>
      </c>
    </row>
    <row r="19" spans="1:4" x14ac:dyDescent="0.2">
      <c r="A19" s="18" t="s">
        <v>8373</v>
      </c>
      <c r="B19" s="14">
        <v>17</v>
      </c>
      <c r="C19" s="14">
        <v>1</v>
      </c>
      <c r="D19" s="14">
        <v>18</v>
      </c>
    </row>
    <row r="20" spans="1:4" x14ac:dyDescent="0.2">
      <c r="A20" s="18" t="s">
        <v>8378</v>
      </c>
      <c r="B20" s="14">
        <v>9</v>
      </c>
      <c r="C20" s="14">
        <v>14</v>
      </c>
      <c r="D20" s="14">
        <v>23</v>
      </c>
    </row>
    <row r="21" spans="1:4" x14ac:dyDescent="0.2">
      <c r="A21" s="18" t="s">
        <v>8361</v>
      </c>
      <c r="B21" s="14">
        <v>208</v>
      </c>
      <c r="C21" s="14">
        <v>104</v>
      </c>
      <c r="D21" s="14">
        <v>312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F519-D342-F449-9FD1-1D636AA4CE89}">
  <dimension ref="A1:F6"/>
  <sheetViews>
    <sheetView zoomScale="121" zoomScaleNormal="121" workbookViewId="0">
      <selection activeCell="F2" sqref="F2:F6"/>
    </sheetView>
  </sheetViews>
  <sheetFormatPr baseColWidth="10" defaultRowHeight="15" x14ac:dyDescent="0.2"/>
  <cols>
    <col min="1" max="1" width="33" customWidth="1"/>
    <col min="2" max="2" width="45.33203125" style="3" customWidth="1"/>
    <col min="3" max="3" width="15" customWidth="1"/>
    <col min="4" max="4" width="14" customWidth="1"/>
    <col min="5" max="6" width="20.6640625" customWidth="1"/>
  </cols>
  <sheetData>
    <row r="1" spans="1:6" s="16" customFormat="1" ht="16" x14ac:dyDescent="0.2">
      <c r="A1" s="16" t="s">
        <v>8380</v>
      </c>
      <c r="B1" s="17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52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Kickstarter!B:R, 17,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Kickstarter!B:R, 17,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Kickstarter!B:R, 17,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Kickstarter!B:R, 17,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Campaigns in Days</vt:lpstr>
      <vt:lpstr>Goals and Campaign Length</vt:lpstr>
      <vt:lpstr>Plays Outcomes Timeframe &amp; Goal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2021-11-24T18:55:01Z</dcterms:modified>
</cp:coreProperties>
</file>