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elley/src/methodology/docs/supporting/"/>
    </mc:Choice>
  </mc:AlternateContent>
  <xr:revisionPtr revIDLastSave="0" documentId="13_ncr:1_{5435E85D-2B3B-0241-97B9-EF9A69776314}" xr6:coauthVersionLast="47" xr6:coauthVersionMax="47" xr10:uidLastSave="{00000000-0000-0000-0000-000000000000}"/>
  <bookViews>
    <workbookView xWindow="3660" yWindow="2660" windowWidth="27640" windowHeight="16940" xr2:uid="{35CF7F97-C8CD-114B-B6E3-1E1EA0AAA903}"/>
  </bookViews>
  <sheets>
    <sheet name="PC" sheetId="1" r:id="rId1"/>
    <sheet name="TV" sheetId="2" r:id="rId2"/>
    <sheet name="Cook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E13" i="3"/>
  <c r="E17" i="3"/>
  <c r="E10" i="3"/>
  <c r="E11" i="3" s="1"/>
  <c r="G18" i="2"/>
  <c r="H16" i="2"/>
  <c r="G16" i="2"/>
  <c r="K12" i="1"/>
  <c r="K10" i="1"/>
  <c r="H10" i="1"/>
  <c r="I10" i="1" s="1"/>
  <c r="I14" i="1" s="1"/>
  <c r="I11" i="1"/>
  <c r="G12" i="1"/>
  <c r="G11" i="1"/>
  <c r="G10" i="1"/>
  <c r="K11" i="1"/>
  <c r="E14" i="3" l="1"/>
  <c r="E15" i="3" s="1"/>
  <c r="K14" i="1"/>
</calcChain>
</file>

<file path=xl/sharedStrings.xml><?xml version="1.0" encoding="utf-8"?>
<sst xmlns="http://schemas.openxmlformats.org/spreadsheetml/2006/main" count="32" uniqueCount="32">
  <si>
    <t>Desktop</t>
  </si>
  <si>
    <t>Laptop</t>
  </si>
  <si>
    <t>Monitor</t>
  </si>
  <si>
    <t>Install base %</t>
  </si>
  <si>
    <t>Avg Power Draw</t>
  </si>
  <si>
    <t>Daily usage (h)</t>
  </si>
  <si>
    <t>PEPS (gCO2e/s)</t>
  </si>
  <si>
    <t>PE (kgCO2e)</t>
  </si>
  <si>
    <t>Personal Computer</t>
  </si>
  <si>
    <t>UL (years)</t>
  </si>
  <si>
    <t>Device</t>
  </si>
  <si>
    <t>Installed base (M)</t>
  </si>
  <si>
    <t>Power Draw (w)</t>
  </si>
  <si>
    <t>Usage (h/day)</t>
  </si>
  <si>
    <t>Television</t>
  </si>
  <si>
    <t>STB: Non-DVR</t>
  </si>
  <si>
    <t>STB: DVR</t>
  </si>
  <si>
    <t>STB: Thin Client</t>
  </si>
  <si>
    <t>STB: DTA Adapter</t>
  </si>
  <si>
    <t>Sound Bar</t>
  </si>
  <si>
    <t>TV System</t>
  </si>
  <si>
    <t>Ad tech partners (direct and indirect)</t>
  </si>
  <si>
    <t>Cookie syncs per page view</t>
  </si>
  <si>
    <t>Cookie syncs per month</t>
  </si>
  <si>
    <t>Data transfer from cookie syncs (GB)</t>
  </si>
  <si>
    <t>Electricity use from data transfer (kWh)</t>
  </si>
  <si>
    <t>Emissions from data transfer - US (gCO2e)</t>
  </si>
  <si>
    <t>Server-side emissions (gCO2e)</t>
  </si>
  <si>
    <t>Emissions from cookies - yahoo.com</t>
  </si>
  <si>
    <t>Page views per month (B)</t>
  </si>
  <si>
    <t>Source: SimilarWeb</t>
  </si>
  <si>
    <t>Total annual emissions (mt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</si>
</sst>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0.0"/>
    <numFmt numFmtId="166" formatCode="_(* #,##0_);_(* \(#,##0\);_(* &quot;-&quot;??_);_(@_)"/>
    <numFmt numFmtId="167" formatCode="#,##0.0"/>
    <numFmt numFmtId="168" formatCode="_(* #,##0.0000_);_(* \(#,##0.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43" fontId="0" fillId="0" borderId="0" xfId="1" applyFont="1"/>
    <xf numFmtId="165" fontId="0" fillId="0" borderId="0" xfId="0" applyNumberFormat="1"/>
    <xf numFmtId="0" fontId="0" fillId="0" borderId="1" xfId="0" applyBorder="1"/>
    <xf numFmtId="166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/>
    </xf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019F-9BA6-864D-BF85-611ACAE4DB15}">
  <dimension ref="E9:K15"/>
  <sheetViews>
    <sheetView tabSelected="1" topLeftCell="A2" workbookViewId="0">
      <selection activeCell="J13" sqref="J13"/>
    </sheetView>
  </sheetViews>
  <sheetFormatPr baseColWidth="10" defaultRowHeight="16" x14ac:dyDescent="0.2"/>
  <cols>
    <col min="5" max="5" width="16.83203125" bestFit="1" customWidth="1"/>
    <col min="7" max="7" width="12.5" bestFit="1" customWidth="1"/>
    <col min="8" max="8" width="12.5" customWidth="1"/>
    <col min="9" max="9" width="14.6640625" bestFit="1" customWidth="1"/>
    <col min="11" max="11" width="14" bestFit="1" customWidth="1"/>
  </cols>
  <sheetData>
    <row r="9" spans="5:11" x14ac:dyDescent="0.2">
      <c r="F9" t="s">
        <v>7</v>
      </c>
      <c r="G9" t="s">
        <v>3</v>
      </c>
      <c r="H9" t="s">
        <v>5</v>
      </c>
      <c r="I9" t="s">
        <v>4</v>
      </c>
      <c r="J9" t="s">
        <v>9</v>
      </c>
      <c r="K9" t="s">
        <v>6</v>
      </c>
    </row>
    <row r="10" spans="5:11" x14ac:dyDescent="0.2">
      <c r="E10" t="s">
        <v>0</v>
      </c>
      <c r="F10" s="3">
        <v>277</v>
      </c>
      <c r="G10" s="1">
        <f>72/194</f>
        <v>0.37113402061855671</v>
      </c>
      <c r="H10" s="2">
        <f>(4.6+4.8)</f>
        <v>9.3999999999999986</v>
      </c>
      <c r="I10" s="3">
        <f>(59*4.6+85*4.8)/H10</f>
        <v>72.276595744680861</v>
      </c>
      <c r="J10" s="3">
        <v>6</v>
      </c>
      <c r="K10" s="10">
        <f>F10/J10/365/H10/3600*1000</f>
        <v>3.7377073955331031E-3</v>
      </c>
    </row>
    <row r="11" spans="5:11" x14ac:dyDescent="0.2">
      <c r="E11" t="s">
        <v>1</v>
      </c>
      <c r="F11" s="3">
        <v>175</v>
      </c>
      <c r="G11" s="1">
        <f>122/194</f>
        <v>0.62886597938144329</v>
      </c>
      <c r="H11" s="2">
        <v>6.7</v>
      </c>
      <c r="I11" s="3">
        <f>(11*3+22*3.7)/6.7</f>
        <v>17.074626865671643</v>
      </c>
      <c r="J11" s="3">
        <v>5</v>
      </c>
      <c r="K11" s="10">
        <f t="shared" ref="K11:K12" si="0">F11/J11/365/H11/3600*1000</f>
        <v>3.9755560099048138E-3</v>
      </c>
    </row>
    <row r="12" spans="5:11" x14ac:dyDescent="0.2">
      <c r="E12" t="s">
        <v>2</v>
      </c>
      <c r="F12" s="3">
        <v>69</v>
      </c>
      <c r="G12" s="1">
        <f>101/194</f>
        <v>0.52061855670103097</v>
      </c>
      <c r="H12" s="2">
        <v>5.5</v>
      </c>
      <c r="I12" s="3">
        <v>30</v>
      </c>
      <c r="J12" s="3">
        <v>6.6</v>
      </c>
      <c r="K12" s="10">
        <f t="shared" si="0"/>
        <v>1.4465954690114091E-3</v>
      </c>
    </row>
    <row r="13" spans="5:11" x14ac:dyDescent="0.2">
      <c r="F13" s="3"/>
      <c r="K13" s="10"/>
    </row>
    <row r="14" spans="5:11" x14ac:dyDescent="0.2">
      <c r="E14" t="s">
        <v>8</v>
      </c>
      <c r="F14" s="3"/>
      <c r="I14" s="3">
        <f>SUMPRODUCT(G10:G12,I10:I12)</f>
        <v>53.180512222829705</v>
      </c>
      <c r="K14" s="10">
        <f>SUMPRODUCT(G10:G12,K10:K12)</f>
        <v>4.6404067425614591E-3</v>
      </c>
    </row>
    <row r="15" spans="5:11" x14ac:dyDescent="0.2">
      <c r="K1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A55B-62F6-0F42-8666-160B97953F95}">
  <dimension ref="E10:H18"/>
  <sheetViews>
    <sheetView workbookViewId="0">
      <selection activeCell="K22" sqref="K22"/>
    </sheetView>
  </sheetViews>
  <sheetFormatPr baseColWidth="10" defaultRowHeight="16" x14ac:dyDescent="0.2"/>
  <cols>
    <col min="6" max="6" width="16" bestFit="1" customWidth="1"/>
    <col min="7" max="7" width="11.6640625" bestFit="1" customWidth="1"/>
  </cols>
  <sheetData>
    <row r="10" spans="5:8" x14ac:dyDescent="0.2">
      <c r="E10" t="s">
        <v>10</v>
      </c>
      <c r="F10" t="s">
        <v>11</v>
      </c>
      <c r="G10" t="s">
        <v>12</v>
      </c>
      <c r="H10" t="s">
        <v>13</v>
      </c>
    </row>
    <row r="11" spans="5:8" x14ac:dyDescent="0.2">
      <c r="E11" t="s">
        <v>14</v>
      </c>
      <c r="F11">
        <v>284</v>
      </c>
      <c r="G11">
        <v>74</v>
      </c>
      <c r="H11">
        <v>3.9</v>
      </c>
    </row>
    <row r="12" spans="5:8" x14ac:dyDescent="0.2">
      <c r="E12" t="s">
        <v>15</v>
      </c>
      <c r="F12">
        <v>113</v>
      </c>
      <c r="G12">
        <v>22</v>
      </c>
      <c r="H12">
        <v>11.7</v>
      </c>
    </row>
    <row r="13" spans="5:8" x14ac:dyDescent="0.2">
      <c r="E13" t="s">
        <v>16</v>
      </c>
      <c r="F13">
        <v>54</v>
      </c>
      <c r="G13">
        <v>13</v>
      </c>
      <c r="H13">
        <v>11.7</v>
      </c>
    </row>
    <row r="14" spans="5:8" x14ac:dyDescent="0.2">
      <c r="E14" t="s">
        <v>17</v>
      </c>
      <c r="F14">
        <v>33</v>
      </c>
      <c r="G14">
        <v>7</v>
      </c>
      <c r="H14">
        <v>11.7</v>
      </c>
    </row>
    <row r="15" spans="5:8" x14ac:dyDescent="0.2">
      <c r="E15" t="s">
        <v>18</v>
      </c>
      <c r="F15">
        <v>31</v>
      </c>
      <c r="G15">
        <v>5</v>
      </c>
      <c r="H15">
        <v>24</v>
      </c>
    </row>
    <row r="16" spans="5:8" x14ac:dyDescent="0.2">
      <c r="E16" t="s">
        <v>19</v>
      </c>
      <c r="F16">
        <v>20</v>
      </c>
      <c r="G16" s="3">
        <f>(14*4.4+9*5.7)/(4.4+5.7)</f>
        <v>11.178217821782177</v>
      </c>
      <c r="H16">
        <f>4.4+5.7</f>
        <v>10.100000000000001</v>
      </c>
    </row>
    <row r="18" spans="5:7" x14ac:dyDescent="0.2">
      <c r="E18" t="s">
        <v>20</v>
      </c>
      <c r="G18" s="3">
        <f>SUMPRODUCT(F11:F16,G11:G16)/284</f>
        <v>87.371705480407201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20CB-EC62-8543-9C04-FE3F502E9283}">
  <dimension ref="D7:G19"/>
  <sheetViews>
    <sheetView workbookViewId="0">
      <selection activeCell="G16" sqref="G16"/>
    </sheetView>
  </sheetViews>
  <sheetFormatPr baseColWidth="10" defaultRowHeight="16" x14ac:dyDescent="0.2"/>
  <cols>
    <col min="4" max="4" width="37" bestFit="1" customWidth="1"/>
    <col min="5" max="5" width="15" bestFit="1" customWidth="1"/>
  </cols>
  <sheetData>
    <row r="7" spans="4:7" x14ac:dyDescent="0.2">
      <c r="D7" s="9" t="s">
        <v>28</v>
      </c>
      <c r="E7" s="9"/>
    </row>
    <row r="8" spans="4:7" x14ac:dyDescent="0.2">
      <c r="D8" t="s">
        <v>29</v>
      </c>
      <c r="E8" s="8">
        <v>18.942</v>
      </c>
      <c r="G8" t="s">
        <v>30</v>
      </c>
    </row>
    <row r="9" spans="4:7" x14ac:dyDescent="0.2">
      <c r="D9" t="s">
        <v>21</v>
      </c>
      <c r="E9">
        <v>250</v>
      </c>
    </row>
    <row r="10" spans="4:7" x14ac:dyDescent="0.2">
      <c r="D10" s="4" t="s">
        <v>22</v>
      </c>
      <c r="E10" s="4">
        <f>0.2*E9</f>
        <v>50</v>
      </c>
    </row>
    <row r="11" spans="4:7" x14ac:dyDescent="0.2">
      <c r="D11" t="s">
        <v>23</v>
      </c>
      <c r="E11" s="5">
        <f>E10*E8</f>
        <v>947.1</v>
      </c>
    </row>
    <row r="13" spans="4:7" x14ac:dyDescent="0.2">
      <c r="D13" t="s">
        <v>24</v>
      </c>
      <c r="E13" s="6">
        <f>1.3*E11*1000000000/1024/1024</f>
        <v>1174192.4285888672</v>
      </c>
    </row>
    <row r="14" spans="4:7" x14ac:dyDescent="0.2">
      <c r="D14" t="s">
        <v>25</v>
      </c>
      <c r="E14" s="6">
        <f>E13*0.03</f>
        <v>35225.772857666016</v>
      </c>
    </row>
    <row r="15" spans="4:7" x14ac:dyDescent="0.2">
      <c r="D15" t="s">
        <v>26</v>
      </c>
      <c r="E15" s="6">
        <f>347*E14</f>
        <v>12223343.181610107</v>
      </c>
    </row>
    <row r="17" spans="4:5" x14ac:dyDescent="0.2">
      <c r="D17" t="s">
        <v>27</v>
      </c>
      <c r="E17" s="6">
        <f>0.000365*E11*1000000000</f>
        <v>345691500</v>
      </c>
    </row>
    <row r="19" spans="4:5" x14ac:dyDescent="0.2">
      <c r="D19" t="s">
        <v>31</v>
      </c>
      <c r="E19" s="7">
        <f>(E17+E15)/1000000*12</f>
        <v>4294.9781181793205</v>
      </c>
    </row>
  </sheetData>
  <mergeCells count="1"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</vt:lpstr>
      <vt:lpstr>TV</vt:lpstr>
      <vt:lpstr>Cookies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2022-10-14T10:52:36Z</dcterms:created>
  <dcterms:modified xsi:type="dcterms:W3CDTF">2023-04-07T18:25:57Z</dcterms:modified>
</cp:coreProperties>
</file>