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endoza\Desktop\"/>
    </mc:Choice>
  </mc:AlternateContent>
  <bookViews>
    <workbookView xWindow="0" yWindow="0" windowWidth="23070" windowHeight="9915"/>
  </bookViews>
  <sheets>
    <sheet name="Hoja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6" i="1" s="1"/>
  <c r="I48" i="1"/>
  <c r="H44" i="1"/>
  <c r="I44" i="1" s="1"/>
  <c r="G44" i="1"/>
  <c r="G43" i="1"/>
  <c r="H43" i="1" s="1"/>
  <c r="I43" i="1" s="1"/>
  <c r="G42" i="1"/>
  <c r="H42" i="1" s="1"/>
  <c r="I42" i="1" s="1"/>
  <c r="I41" i="1"/>
  <c r="H41" i="1"/>
  <c r="G41" i="1"/>
  <c r="F37" i="1"/>
  <c r="I37" i="1" s="1"/>
  <c r="F26" i="1"/>
  <c r="F27" i="1" s="1"/>
  <c r="I19" i="1"/>
  <c r="G15" i="1"/>
  <c r="H15" i="1" s="1"/>
  <c r="I15" i="1" s="1"/>
  <c r="G14" i="1"/>
  <c r="H14" i="1" s="1"/>
  <c r="I14" i="1" s="1"/>
  <c r="H13" i="1"/>
  <c r="I13" i="1" s="1"/>
  <c r="G13" i="1"/>
  <c r="G12" i="1"/>
  <c r="H12" i="1" s="1"/>
  <c r="I12" i="1" s="1"/>
  <c r="F8" i="1"/>
  <c r="I8" i="1" s="1"/>
  <c r="I16" i="1" l="1"/>
  <c r="I45" i="1"/>
</calcChain>
</file>

<file path=xl/sharedStrings.xml><?xml version="1.0" encoding="utf-8"?>
<sst xmlns="http://schemas.openxmlformats.org/spreadsheetml/2006/main" count="68" uniqueCount="19">
  <si>
    <t>TERMINAL</t>
  </si>
  <si>
    <t>MONTO_NETO</t>
  </si>
  <si>
    <t>TARIFA_MANTENIMIENTO</t>
  </si>
  <si>
    <t>COMISION_BANCO</t>
  </si>
  <si>
    <t>NETO_COMISION_BANCARIA2</t>
  </si>
  <si>
    <t>NETO_COMISION_BANCARIA</t>
  </si>
  <si>
    <t>MONTO_ABONAR</t>
  </si>
  <si>
    <t>IVA_TARIFA_MANTENIMIENTO</t>
  </si>
  <si>
    <t>COMISION_ACI</t>
  </si>
  <si>
    <t xml:space="preserve">Calculo de tarifa de mantenimiento </t>
  </si>
  <si>
    <t>Dia 18</t>
  </si>
  <si>
    <t>BCV</t>
  </si>
  <si>
    <t>Tarifa diaria</t>
  </si>
  <si>
    <t>Calculo de la comision del 1.50%</t>
  </si>
  <si>
    <t>MONTOBruto</t>
  </si>
  <si>
    <t>Calculo del monto abonar</t>
  </si>
  <si>
    <t>Calculo de la comision ACIs</t>
  </si>
  <si>
    <t>Tarifa Mensual</t>
  </si>
  <si>
    <t>TARIFA_ACIs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</si>
</sst>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3" fontId="0" fillId="0" borderId="0" xfId="1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4" fillId="0" borderId="0" xfId="1" applyFont="1" applyBorder="1"/>
    <xf numFmtId="43" fontId="2" fillId="0" borderId="0" xfId="0" applyNumberFormat="1" applyFon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E68" sqref="E68"/>
    </sheetView>
  </sheetViews>
  <sheetFormatPr baseColWidth="10" defaultRowHeight="15" x14ac:dyDescent="0.25"/>
  <cols>
    <col min="1" max="1" width="12.140625" bestFit="1" customWidth="1"/>
    <col min="2" max="2" width="17.85546875" bestFit="1" customWidth="1"/>
    <col min="3" max="3" width="24.28515625" bestFit="1" customWidth="1"/>
    <col min="4" max="4" width="18" bestFit="1" customWidth="1"/>
    <col min="5" max="5" width="28" bestFit="1" customWidth="1"/>
    <col min="6" max="6" width="27" bestFit="1" customWidth="1"/>
    <col min="7" max="7" width="16.85546875" bestFit="1" customWidth="1"/>
    <col min="8" max="8" width="28.5703125" bestFit="1" customWidth="1"/>
    <col min="9" max="9" width="26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1000235</v>
      </c>
      <c r="B2" s="2">
        <v>407230646.55000001</v>
      </c>
      <c r="C2" s="2">
        <v>1996693.04</v>
      </c>
      <c r="D2" s="2">
        <v>3869353.45</v>
      </c>
      <c r="E2" s="2">
        <v>2297146.5499999998</v>
      </c>
      <c r="F2" s="2">
        <v>2297146.5499999998</v>
      </c>
      <c r="G2" s="2">
        <v>402617336.06999999</v>
      </c>
      <c r="H2" s="2">
        <v>319470.89</v>
      </c>
      <c r="I2">
        <v>7.1428571428571397E-2</v>
      </c>
    </row>
    <row r="4" spans="1:9" ht="18.75" x14ac:dyDescent="0.25">
      <c r="E4" s="3" t="s">
        <v>9</v>
      </c>
      <c r="F4" s="4" t="s">
        <v>2</v>
      </c>
      <c r="G4" s="4"/>
      <c r="H4" s="4"/>
      <c r="I4" s="5"/>
    </row>
    <row r="5" spans="1:9" x14ac:dyDescent="0.25">
      <c r="E5" t="s">
        <v>10</v>
      </c>
    </row>
    <row r="6" spans="1:9" x14ac:dyDescent="0.25">
      <c r="E6" t="s">
        <v>11</v>
      </c>
      <c r="F6" s="6">
        <v>1721287.1009</v>
      </c>
    </row>
    <row r="7" spans="1:9" x14ac:dyDescent="0.25">
      <c r="E7" t="s">
        <v>12</v>
      </c>
      <c r="F7">
        <v>1.1599999999999999</v>
      </c>
    </row>
    <row r="8" spans="1:9" x14ac:dyDescent="0.25">
      <c r="E8" s="1" t="s">
        <v>2</v>
      </c>
      <c r="F8" s="7">
        <f>+F6*F7</f>
        <v>1996693.0370439999</v>
      </c>
      <c r="H8" s="1" t="s">
        <v>7</v>
      </c>
      <c r="I8" s="7">
        <f>+F8*16/100</f>
        <v>319470.88592703996</v>
      </c>
    </row>
    <row r="9" spans="1:9" x14ac:dyDescent="0.25">
      <c r="E9" s="1"/>
      <c r="F9" s="7"/>
      <c r="H9" s="1"/>
      <c r="I9" s="8"/>
    </row>
    <row r="10" spans="1:9" ht="30" customHeight="1" x14ac:dyDescent="0.25">
      <c r="E10" s="3" t="s">
        <v>13</v>
      </c>
      <c r="F10" s="4"/>
      <c r="G10" s="4"/>
      <c r="H10" s="4"/>
      <c r="I10" s="5"/>
    </row>
    <row r="11" spans="1:9" x14ac:dyDescent="0.25">
      <c r="E11" t="s">
        <v>1</v>
      </c>
      <c r="F11" t="s">
        <v>3</v>
      </c>
      <c r="G11" t="s">
        <v>14</v>
      </c>
      <c r="H11" t="s">
        <v>4</v>
      </c>
      <c r="I11" t="s">
        <v>5</v>
      </c>
    </row>
    <row r="12" spans="1:9" x14ac:dyDescent="0.25">
      <c r="E12" s="2">
        <v>393724750</v>
      </c>
      <c r="F12" s="2">
        <v>2975250</v>
      </c>
      <c r="G12" s="8">
        <f>SUM(E12:F12)</f>
        <v>396700000</v>
      </c>
      <c r="H12" s="8">
        <f>+G12*1.5/100</f>
        <v>5950500</v>
      </c>
      <c r="I12" s="8">
        <f>+H12-F12</f>
        <v>2975250</v>
      </c>
    </row>
    <row r="13" spans="1:9" x14ac:dyDescent="0.25">
      <c r="E13" s="2">
        <v>5032241.38</v>
      </c>
      <c r="F13" s="2">
        <v>367758.62</v>
      </c>
      <c r="G13" s="8">
        <f t="shared" ref="G13:G15" si="0">SUM(E13:F13)</f>
        <v>5400000</v>
      </c>
      <c r="H13" s="8">
        <f t="shared" ref="H13:H15" si="1">+G13*1.5/100</f>
        <v>81000</v>
      </c>
      <c r="I13" s="8">
        <f t="shared" ref="I13:I15" si="2">+H13-F13</f>
        <v>-286758.62</v>
      </c>
    </row>
    <row r="14" spans="1:9" x14ac:dyDescent="0.25">
      <c r="E14" s="2">
        <v>6796241.3799999999</v>
      </c>
      <c r="F14" s="2">
        <v>403758.62</v>
      </c>
      <c r="G14" s="8">
        <f t="shared" si="0"/>
        <v>7200000</v>
      </c>
      <c r="H14" s="8">
        <f t="shared" si="1"/>
        <v>108000</v>
      </c>
      <c r="I14" s="8">
        <f t="shared" si="2"/>
        <v>-295758.62</v>
      </c>
    </row>
    <row r="15" spans="1:9" x14ac:dyDescent="0.25">
      <c r="E15" s="2">
        <v>1677413.79</v>
      </c>
      <c r="F15" s="2">
        <v>122586.21</v>
      </c>
      <c r="G15" s="8">
        <f t="shared" si="0"/>
        <v>1800000</v>
      </c>
      <c r="H15" s="8">
        <f t="shared" si="1"/>
        <v>27000</v>
      </c>
      <c r="I15" s="8">
        <f t="shared" si="2"/>
        <v>-95586.21</v>
      </c>
    </row>
    <row r="16" spans="1:9" x14ac:dyDescent="0.25">
      <c r="I16" s="7">
        <f>SUM(I12:I15)</f>
        <v>2297146.5499999998</v>
      </c>
    </row>
    <row r="17" spans="1:9" ht="18.75" x14ac:dyDescent="0.25">
      <c r="E17" s="3" t="s">
        <v>15</v>
      </c>
      <c r="F17" s="4"/>
      <c r="G17" s="4"/>
      <c r="H17" s="4"/>
      <c r="I17" s="5"/>
    </row>
    <row r="18" spans="1:9" x14ac:dyDescent="0.25">
      <c r="E18" s="1" t="s">
        <v>1</v>
      </c>
      <c r="F18" s="1" t="s">
        <v>2</v>
      </c>
      <c r="G18" s="1" t="s">
        <v>7</v>
      </c>
      <c r="H18" s="1" t="s">
        <v>5</v>
      </c>
      <c r="I18" s="1" t="s">
        <v>6</v>
      </c>
    </row>
    <row r="19" spans="1:9" x14ac:dyDescent="0.25">
      <c r="E19" s="2">
        <v>407230646.55000001</v>
      </c>
      <c r="F19" s="2">
        <v>1996693.04</v>
      </c>
      <c r="G19" s="2">
        <v>319470.89</v>
      </c>
      <c r="H19" s="2">
        <v>2297146.5499999998</v>
      </c>
      <c r="I19" s="7">
        <f>+E19-F19-G19-H19</f>
        <v>402617336.06999999</v>
      </c>
    </row>
    <row r="20" spans="1:9" x14ac:dyDescent="0.25">
      <c r="I20" s="2"/>
    </row>
    <row r="21" spans="1:9" ht="18.75" x14ac:dyDescent="0.25">
      <c r="E21" s="3" t="s">
        <v>16</v>
      </c>
      <c r="F21" s="4"/>
      <c r="G21" s="4"/>
      <c r="H21" s="4"/>
      <c r="I21" s="5"/>
    </row>
    <row r="22" spans="1:9" x14ac:dyDescent="0.25">
      <c r="E22" t="s">
        <v>10</v>
      </c>
    </row>
    <row r="23" spans="1:9" x14ac:dyDescent="0.25">
      <c r="E23" t="s">
        <v>11</v>
      </c>
      <c r="F23" s="6">
        <v>1721287.1009</v>
      </c>
    </row>
    <row r="24" spans="1:9" x14ac:dyDescent="0.25">
      <c r="E24" t="s">
        <v>17</v>
      </c>
      <c r="F24">
        <v>2</v>
      </c>
    </row>
    <row r="25" spans="1:9" x14ac:dyDescent="0.25">
      <c r="E25" t="s">
        <v>12</v>
      </c>
      <c r="F25">
        <v>28</v>
      </c>
    </row>
    <row r="26" spans="1:9" x14ac:dyDescent="0.25">
      <c r="E26" s="1" t="s">
        <v>18</v>
      </c>
      <c r="F26">
        <f>+F24/F25</f>
        <v>7.1428571428571425E-2</v>
      </c>
    </row>
    <row r="27" spans="1:9" x14ac:dyDescent="0.25">
      <c r="F27" s="2">
        <f>+F23*F26</f>
        <v>122949.07863571428</v>
      </c>
    </row>
    <row r="29" spans="1:9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  <c r="I29" s="1" t="s">
        <v>8</v>
      </c>
    </row>
    <row r="30" spans="1:9" x14ac:dyDescent="0.25">
      <c r="A30">
        <v>58008146</v>
      </c>
      <c r="B30" s="2">
        <v>320516896.55000001</v>
      </c>
      <c r="C30" s="2">
        <v>1996693.04</v>
      </c>
      <c r="D30" s="2">
        <v>2483103.4500000002</v>
      </c>
      <c r="E30" s="2">
        <v>2361896.5499999998</v>
      </c>
      <c r="F30" s="2">
        <v>2361896.5499999998</v>
      </c>
      <c r="G30" s="2">
        <v>315838836.06999999</v>
      </c>
      <c r="H30" s="2">
        <v>319470.89</v>
      </c>
      <c r="I30">
        <v>7.1428571428571397E-2</v>
      </c>
    </row>
    <row r="33" spans="5:9" ht="18.75" x14ac:dyDescent="0.25">
      <c r="E33" s="3" t="s">
        <v>9</v>
      </c>
      <c r="F33" s="4" t="s">
        <v>2</v>
      </c>
      <c r="G33" s="4"/>
      <c r="H33" s="4"/>
      <c r="I33" s="5"/>
    </row>
    <row r="34" spans="5:9" x14ac:dyDescent="0.25">
      <c r="E34" t="s">
        <v>10</v>
      </c>
    </row>
    <row r="35" spans="5:9" x14ac:dyDescent="0.25">
      <c r="E35" t="s">
        <v>11</v>
      </c>
      <c r="F35" s="6">
        <v>1721287.1009</v>
      </c>
    </row>
    <row r="36" spans="5:9" x14ac:dyDescent="0.25">
      <c r="E36" t="s">
        <v>12</v>
      </c>
      <c r="F36">
        <v>1.1599999999999999</v>
      </c>
    </row>
    <row r="37" spans="5:9" x14ac:dyDescent="0.25">
      <c r="E37" s="1" t="s">
        <v>2</v>
      </c>
      <c r="F37" s="7">
        <f>+F35*F36</f>
        <v>1996693.0370439999</v>
      </c>
      <c r="H37" s="1" t="s">
        <v>7</v>
      </c>
      <c r="I37" s="7">
        <f>+F37*16/100</f>
        <v>319470.88592703996</v>
      </c>
    </row>
    <row r="38" spans="5:9" x14ac:dyDescent="0.25">
      <c r="E38" s="1"/>
      <c r="F38" s="7"/>
      <c r="H38" s="1"/>
      <c r="I38" s="8"/>
    </row>
    <row r="39" spans="5:9" ht="18.75" x14ac:dyDescent="0.25">
      <c r="E39" s="3" t="s">
        <v>13</v>
      </c>
      <c r="F39" s="4"/>
      <c r="G39" s="4"/>
      <c r="H39" s="4"/>
      <c r="I39" s="5"/>
    </row>
    <row r="40" spans="5:9" x14ac:dyDescent="0.25">
      <c r="E40" t="s">
        <v>1</v>
      </c>
      <c r="F40" t="s">
        <v>3</v>
      </c>
      <c r="G40" t="s">
        <v>14</v>
      </c>
      <c r="H40" t="s">
        <v>4</v>
      </c>
      <c r="I40" t="s">
        <v>5</v>
      </c>
    </row>
    <row r="41" spans="5:9" x14ac:dyDescent="0.25">
      <c r="E41" s="2">
        <v>113145000</v>
      </c>
      <c r="F41" s="2">
        <v>855000</v>
      </c>
      <c r="G41" s="8">
        <f>SUM(E41:F41)</f>
        <v>114000000</v>
      </c>
      <c r="H41" s="8">
        <f>+G41*1.5/100</f>
        <v>1710000</v>
      </c>
      <c r="I41" s="8">
        <f>+H41-F41</f>
        <v>855000</v>
      </c>
    </row>
    <row r="42" spans="5:9" x14ac:dyDescent="0.25">
      <c r="E42" s="2">
        <v>931896.55</v>
      </c>
      <c r="F42" s="2">
        <v>68103.45</v>
      </c>
      <c r="G42" s="8">
        <f t="shared" ref="G42:G44" si="3">SUM(E42:F42)</f>
        <v>1000000</v>
      </c>
      <c r="H42" s="8">
        <f t="shared" ref="H42:H44" si="4">+G42*1.5/100</f>
        <v>15000</v>
      </c>
      <c r="I42" s="8">
        <f t="shared" ref="I42:I44" si="5">+H42-F42</f>
        <v>-53103.45</v>
      </c>
    </row>
    <row r="43" spans="5:9" x14ac:dyDescent="0.25">
      <c r="E43" s="2">
        <v>182620000</v>
      </c>
      <c r="F43" s="2">
        <v>1380000</v>
      </c>
      <c r="G43" s="8">
        <f t="shared" si="3"/>
        <v>184000000</v>
      </c>
      <c r="H43" s="8">
        <f t="shared" si="4"/>
        <v>2760000</v>
      </c>
      <c r="I43" s="8">
        <f t="shared" si="5"/>
        <v>1380000</v>
      </c>
    </row>
    <row r="44" spans="5:9" x14ac:dyDescent="0.25">
      <c r="E44" s="2">
        <v>23820000</v>
      </c>
      <c r="F44" s="2">
        <v>180000</v>
      </c>
      <c r="G44" s="8">
        <f t="shared" si="3"/>
        <v>24000000</v>
      </c>
      <c r="H44" s="8">
        <f t="shared" si="4"/>
        <v>360000</v>
      </c>
      <c r="I44" s="8">
        <f t="shared" si="5"/>
        <v>180000</v>
      </c>
    </row>
    <row r="45" spans="5:9" x14ac:dyDescent="0.25">
      <c r="I45" s="7">
        <f>SUM(I41:I44)</f>
        <v>2361896.5499999998</v>
      </c>
    </row>
    <row r="46" spans="5:9" ht="18.75" x14ac:dyDescent="0.25">
      <c r="E46" s="3" t="s">
        <v>15</v>
      </c>
      <c r="F46" s="4"/>
      <c r="G46" s="4"/>
      <c r="H46" s="4"/>
      <c r="I46" s="5"/>
    </row>
    <row r="47" spans="5:9" x14ac:dyDescent="0.25">
      <c r="E47" s="1" t="s">
        <v>1</v>
      </c>
      <c r="F47" s="1" t="s">
        <v>2</v>
      </c>
      <c r="G47" s="1" t="s">
        <v>7</v>
      </c>
      <c r="H47" s="1" t="s">
        <v>5</v>
      </c>
      <c r="I47" s="1" t="s">
        <v>6</v>
      </c>
    </row>
    <row r="48" spans="5:9" x14ac:dyDescent="0.25">
      <c r="E48" s="2">
        <v>320516896.55000001</v>
      </c>
      <c r="F48" s="2">
        <v>1996693.04</v>
      </c>
      <c r="G48" s="2">
        <v>319470.89</v>
      </c>
      <c r="H48" s="2">
        <v>2361896.5499999998</v>
      </c>
      <c r="I48" s="7">
        <f>+E48-F48-G48-H48</f>
        <v>315838836.06999999</v>
      </c>
    </row>
    <row r="49" spans="5:9" x14ac:dyDescent="0.25">
      <c r="I49" s="2"/>
    </row>
    <row r="50" spans="5:9" ht="18.75" x14ac:dyDescent="0.25">
      <c r="E50" s="3" t="s">
        <v>16</v>
      </c>
      <c r="F50" s="4"/>
      <c r="G50" s="4"/>
      <c r="H50" s="4"/>
      <c r="I50" s="5"/>
    </row>
    <row r="51" spans="5:9" x14ac:dyDescent="0.25">
      <c r="E51" t="s">
        <v>10</v>
      </c>
    </row>
    <row r="52" spans="5:9" x14ac:dyDescent="0.25">
      <c r="E52" t="s">
        <v>11</v>
      </c>
      <c r="F52" s="6">
        <v>1721287.1009</v>
      </c>
    </row>
    <row r="53" spans="5:9" x14ac:dyDescent="0.25">
      <c r="E53" t="s">
        <v>17</v>
      </c>
      <c r="F53">
        <v>2</v>
      </c>
    </row>
    <row r="54" spans="5:9" x14ac:dyDescent="0.25">
      <c r="E54" t="s">
        <v>12</v>
      </c>
      <c r="F54">
        <v>28</v>
      </c>
    </row>
    <row r="55" spans="5:9" x14ac:dyDescent="0.25">
      <c r="E55" s="1" t="s">
        <v>18</v>
      </c>
      <c r="F55">
        <f>+F53/F54</f>
        <v>7.1428571428571425E-2</v>
      </c>
    </row>
    <row r="56" spans="5:9" x14ac:dyDescent="0.25">
      <c r="F56" s="2">
        <f>+F52*F55</f>
        <v>122949.07863571428</v>
      </c>
    </row>
  </sheetData>
  <mergeCells count="8">
    <mergeCell ref="E46:I46"/>
    <mergeCell ref="E50:I50"/>
    <mergeCell ref="E4:I4"/>
    <mergeCell ref="E10:I10"/>
    <mergeCell ref="E17:I17"/>
    <mergeCell ref="E21:I21"/>
    <mergeCell ref="E33:I33"/>
    <mergeCell ref="E39:I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Aldrin K. Mendoza Fernandez</dc:creator>
  <cp:lastModifiedBy>Aldrin K. Mendoza Fernandez</cp:lastModifiedBy>
  <dcterms:created xsi:type="dcterms:W3CDTF">2021-02-26T16:03:36Z</dcterms:created>
  <dcterms:modified xsi:type="dcterms:W3CDTF">2021-02-26T16:04:23Z</dcterms:modified>
</cp:coreProperties>
</file>