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mmuac-my.sharepoint.com/personal/21312701_stu_mmu_ac_uk/Documents/Documents/Year 4/Distributed Computing/Distributed Computing Repo/Week 4/"/>
    </mc:Choice>
  </mc:AlternateContent>
  <xr:revisionPtr revIDLastSave="85" documentId="8_{3A72FB4C-C5A1-4A4B-9A77-72529D2E3A4B}" xr6:coauthVersionLast="47" xr6:coauthVersionMax="47" xr10:uidLastSave="{8FCB2624-7850-FC47-AF08-2680E44F932F}"/>
  <bookViews>
    <workbookView xWindow="1100" yWindow="820" windowWidth="28040" windowHeight="17440" xr2:uid="{F9F23D24-5DE8-514E-9B89-74825CC0B5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C52" i="1"/>
  <c r="C38" i="1"/>
  <c r="F24" i="1"/>
  <c r="C24" i="1"/>
  <c r="F26" i="1" s="1"/>
  <c r="F67" i="1"/>
  <c r="C67" i="1"/>
  <c r="F69" i="1" s="1"/>
  <c r="F10" i="1"/>
  <c r="C10" i="1"/>
  <c r="F54" i="1" l="1"/>
  <c r="F38" i="1"/>
  <c r="F40" i="1" s="1"/>
</calcChain>
</file>

<file path=xl/sharedStrings.xml><?xml version="1.0" encoding="utf-8"?>
<sst xmlns="http://schemas.openxmlformats.org/spreadsheetml/2006/main" count="54" uniqueCount="15">
  <si>
    <t>Run Count</t>
  </si>
  <si>
    <t>Time to Calculate</t>
  </si>
  <si>
    <t>No Threads</t>
  </si>
  <si>
    <t>AVG</t>
  </si>
  <si>
    <t>3x3 Matrix sum</t>
  </si>
  <si>
    <t>50x50 Matix sum</t>
  </si>
  <si>
    <t>1 Thread per row</t>
  </si>
  <si>
    <t>2 Threads (25 rows each)</t>
  </si>
  <si>
    <t>Time saved</t>
  </si>
  <si>
    <t>6x6 Matrix</t>
  </si>
  <si>
    <t>12x12 Matrix</t>
  </si>
  <si>
    <t>2 Threads (3 rows each)</t>
  </si>
  <si>
    <t>2 Threads (6 rows each)</t>
  </si>
  <si>
    <t>24x24 Matix sum</t>
  </si>
  <si>
    <t>2 Threads (12 rows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</si>
</sst>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54D0E-8AD7-4444-A63F-751B2141FCD6}" name="Table1" displayName="Table1" ref="B3:C10" totalsRowCount="1">
  <autoFilter ref="B3:C9" xr:uid="{DB454D0E-8AD7-4444-A63F-751B2141FCD6}"/>
  <tableColumns count="2">
    <tableColumn id="1" xr3:uid="{42D93399-2997-EF4D-AC94-F461900FC2C3}" name="Run Count" totalsRowLabel="AVG"/>
    <tableColumn id="2" xr3:uid="{1A439ED3-2FB9-1246-80F5-4BAACB2B1A67}" name="Time to Calculate" totalsRowFunction="averag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2C9D67-6122-8146-A167-27B4B2ED55EC}" name="Table13511" displayName="Table13511" ref="E45:F52" totalsRowCount="1">
  <autoFilter ref="E45:F51" xr:uid="{202C9D67-6122-8146-A167-27B4B2ED55EC}"/>
  <tableColumns count="2">
    <tableColumn id="1" xr3:uid="{C823CB26-DC24-0548-93B2-6DBD570D9BDE}" name="Run Count" totalsRowLabel="AVG"/>
    <tableColumn id="2" xr3:uid="{E14F9C9B-13AA-D440-A0B8-B5B05A64C4BE}" name="Time to Calculate" totalsRowFunction="aver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0E642-448D-9144-BCDF-24FC90C84904}" name="Table13" displayName="Table13" ref="E3:F10" totalsRowCount="1">
  <autoFilter ref="E3:F9" xr:uid="{44C0E642-448D-9144-BCDF-24FC90C84904}"/>
  <tableColumns count="2">
    <tableColumn id="1" xr3:uid="{8922697F-EDF5-C841-AABE-D28D338EC1D5}" name="Run Count" totalsRowLabel="AVG"/>
    <tableColumn id="2" xr3:uid="{C2A43AB2-D364-BB48-B65C-0ABB7C381DEE}" name="Time to Calculate" totalsRowFunction="averag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D1251F-E6E4-BF43-9EBB-270FF273793F}" name="Table14" displayName="Table14" ref="B60:C67" totalsRowCount="1">
  <autoFilter ref="B60:C66" xr:uid="{DAD1251F-E6E4-BF43-9EBB-270FF273793F}"/>
  <tableColumns count="2">
    <tableColumn id="1" xr3:uid="{2BE0C08C-CB5B-6842-875C-A8C0B03B5FC7}" name="Run Count" totalsRowLabel="AVG"/>
    <tableColumn id="2" xr3:uid="{7CDB25DF-36B4-994B-B413-3C4975815C47}" name="Time to Calculate" totalsRowFunction="averag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D608F1-57B9-0244-98DA-F56B2D7FAADB}" name="Table135" displayName="Table135" ref="E60:F67" totalsRowCount="1">
  <autoFilter ref="E60:F66" xr:uid="{AED608F1-57B9-0244-98DA-F56B2D7FAADB}"/>
  <tableColumns count="2">
    <tableColumn id="1" xr3:uid="{A2A51AF0-3358-F748-8ED5-BDF1AC107242}" name="Run Count" totalsRowLabel="AVG"/>
    <tableColumn id="2" xr3:uid="{5775AD07-DDCA-5642-8B6D-87ADFBA4EC86}" name="Time to Calculate" totalsRowFunction="averag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AADE2D-F24E-594A-ABEC-B685D74D1713}" name="Table146" displayName="Table146" ref="B17:C24" totalsRowCount="1">
  <autoFilter ref="B17:C23" xr:uid="{DDAADE2D-F24E-594A-ABEC-B685D74D1713}"/>
  <tableColumns count="2">
    <tableColumn id="1" xr3:uid="{7E46FF24-E926-434E-8212-DF7338761B6E}" name="Run Count" totalsRowLabel="AVG"/>
    <tableColumn id="2" xr3:uid="{983E119C-4872-3145-9228-96FD6404141D}" name="Time to Calculate" totalsRowFunction="averag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A2B0ED-B079-984F-94AD-AF7F5A664A54}" name="Table1357" displayName="Table1357" ref="E17:F24" totalsRowCount="1">
  <autoFilter ref="E17:F23" xr:uid="{5EA2B0ED-B079-984F-94AD-AF7F5A664A54}"/>
  <tableColumns count="2">
    <tableColumn id="1" xr3:uid="{4223087D-DAC8-7A42-9164-85467473CFE4}" name="Run Count" totalsRowLabel="AVG"/>
    <tableColumn id="2" xr3:uid="{719331E0-EAF9-FE4A-8FD3-5FAD52E83426}" name="Time to Calculate" totalsRowFunction="averag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6771B5-2FC2-B34C-8FD9-36D270C2F3D5}" name="Table1468" displayName="Table1468" ref="B31:C38" totalsRowCount="1">
  <autoFilter ref="B31:C37" xr:uid="{AF6771B5-2FC2-B34C-8FD9-36D270C2F3D5}"/>
  <tableColumns count="2">
    <tableColumn id="1" xr3:uid="{0B419020-E34F-D34D-A1C3-EB53C51CF1DF}" name="Run Count" totalsRowLabel="AVG"/>
    <tableColumn id="2" xr3:uid="{F729E19A-E43D-E346-9671-D6394B0F9C10}" name="Time to Calculate" totalsRowFunction="averag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82DF6E-2CE5-B54B-A145-AAF1581AF5D9}" name="Table13579" displayName="Table13579" ref="E31:F38" totalsRowCount="1">
  <autoFilter ref="E31:F37" xr:uid="{4982DF6E-2CE5-B54B-A145-AAF1581AF5D9}"/>
  <tableColumns count="2">
    <tableColumn id="1" xr3:uid="{17CD54AD-8D50-3247-B8A4-2A10AF65111D}" name="Run Count" totalsRowLabel="AVG"/>
    <tableColumn id="2" xr3:uid="{7FDD692F-992B-A347-AF23-B02CBFDC7870}" name="Time to Calculate" totalsRowFunction="averag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23092A-1892-0349-9ACD-DE2755706F6D}" name="Table1410" displayName="Table1410" ref="B45:C52" totalsRowCount="1">
  <autoFilter ref="B45:C51" xr:uid="{ED23092A-1892-0349-9ACD-DE2755706F6D}"/>
  <tableColumns count="2">
    <tableColumn id="1" xr3:uid="{8BB44E38-1A6D-E347-8F9B-926B16E577FB}" name="Run Count" totalsRowLabel="AVG"/>
    <tableColumn id="2" xr3:uid="{8D7992C5-A83C-EA44-9F0F-CA08AB4BD46F}" name="Time to Calculate" totalsRowFunction="aver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CDB-E22A-E844-B22D-0BCB9580CC7E}">
  <dimension ref="B1:F69"/>
  <sheetViews>
    <sheetView tabSelected="1" topLeftCell="A39" zoomScale="200" workbookViewId="0">
      <selection activeCell="F54" sqref="F54"/>
    </sheetView>
  </sheetViews>
  <sheetFormatPr baseColWidth="10" defaultRowHeight="16" x14ac:dyDescent="0.2"/>
  <cols>
    <col min="2" max="2" width="13.1640625" bestFit="1" customWidth="1"/>
    <col min="3" max="3" width="18" bestFit="1" customWidth="1"/>
    <col min="6" max="6" width="18" bestFit="1" customWidth="1"/>
  </cols>
  <sheetData>
    <row r="1" spans="2:6" x14ac:dyDescent="0.2">
      <c r="B1" t="s">
        <v>4</v>
      </c>
      <c r="E1" t="s">
        <v>4</v>
      </c>
    </row>
    <row r="2" spans="2:6" x14ac:dyDescent="0.2">
      <c r="B2" s="1" t="s">
        <v>2</v>
      </c>
      <c r="E2" t="s">
        <v>6</v>
      </c>
    </row>
    <row r="3" spans="2:6" x14ac:dyDescent="0.2">
      <c r="B3" t="s">
        <v>0</v>
      </c>
      <c r="C3" t="s">
        <v>1</v>
      </c>
      <c r="E3" t="s">
        <v>0</v>
      </c>
      <c r="F3" t="s">
        <v>1</v>
      </c>
    </row>
    <row r="4" spans="2:6" x14ac:dyDescent="0.2">
      <c r="B4">
        <v>1</v>
      </c>
      <c r="C4">
        <v>9959</v>
      </c>
      <c r="E4">
        <v>1</v>
      </c>
      <c r="F4">
        <v>44625</v>
      </c>
    </row>
    <row r="5" spans="2:6" x14ac:dyDescent="0.2">
      <c r="B5">
        <v>2</v>
      </c>
      <c r="C5">
        <v>5208</v>
      </c>
      <c r="E5">
        <v>2</v>
      </c>
      <c r="F5">
        <v>49792</v>
      </c>
    </row>
    <row r="6" spans="2:6" x14ac:dyDescent="0.2">
      <c r="B6">
        <v>2</v>
      </c>
      <c r="C6">
        <v>6292</v>
      </c>
      <c r="E6">
        <v>2</v>
      </c>
      <c r="F6">
        <v>45208</v>
      </c>
    </row>
    <row r="7" spans="2:6" x14ac:dyDescent="0.2">
      <c r="B7">
        <v>3</v>
      </c>
      <c r="C7">
        <v>7958</v>
      </c>
      <c r="E7">
        <v>3</v>
      </c>
      <c r="F7">
        <v>59250</v>
      </c>
    </row>
    <row r="8" spans="2:6" x14ac:dyDescent="0.2">
      <c r="B8">
        <v>4</v>
      </c>
      <c r="C8">
        <v>6291</v>
      </c>
      <c r="E8">
        <v>4</v>
      </c>
      <c r="F8">
        <v>51042</v>
      </c>
    </row>
    <row r="9" spans="2:6" x14ac:dyDescent="0.2">
      <c r="B9">
        <v>5</v>
      </c>
      <c r="C9">
        <v>7625</v>
      </c>
      <c r="E9">
        <v>5</v>
      </c>
      <c r="F9">
        <v>62000</v>
      </c>
    </row>
    <row r="10" spans="2:6" x14ac:dyDescent="0.2">
      <c r="B10" t="s">
        <v>3</v>
      </c>
      <c r="C10">
        <f>SUBTOTAL(101,Table1[Time to Calculate])</f>
        <v>7222.166666666667</v>
      </c>
      <c r="E10" t="s">
        <v>3</v>
      </c>
      <c r="F10">
        <f>SUBTOTAL(101,Table13[Time to Calculate])</f>
        <v>51986.166666666664</v>
      </c>
    </row>
    <row r="15" spans="2:6" x14ac:dyDescent="0.2">
      <c r="B15" t="s">
        <v>9</v>
      </c>
      <c r="E15" t="s">
        <v>9</v>
      </c>
    </row>
    <row r="16" spans="2:6" x14ac:dyDescent="0.2">
      <c r="B16" s="1" t="s">
        <v>2</v>
      </c>
      <c r="E16" t="s">
        <v>11</v>
      </c>
    </row>
    <row r="17" spans="2:6" x14ac:dyDescent="0.2">
      <c r="B17" t="s">
        <v>0</v>
      </c>
      <c r="C17" t="s">
        <v>1</v>
      </c>
      <c r="E17" t="s">
        <v>0</v>
      </c>
      <c r="F17" t="s">
        <v>1</v>
      </c>
    </row>
    <row r="18" spans="2:6" x14ac:dyDescent="0.2">
      <c r="B18">
        <v>1</v>
      </c>
      <c r="C18">
        <v>9583</v>
      </c>
      <c r="E18">
        <v>1</v>
      </c>
      <c r="F18" s="2">
        <v>49083</v>
      </c>
    </row>
    <row r="19" spans="2:6" x14ac:dyDescent="0.2">
      <c r="B19">
        <v>2</v>
      </c>
      <c r="C19">
        <v>9750</v>
      </c>
      <c r="E19">
        <v>2</v>
      </c>
      <c r="F19">
        <v>42833</v>
      </c>
    </row>
    <row r="20" spans="2:6" x14ac:dyDescent="0.2">
      <c r="B20">
        <v>3</v>
      </c>
      <c r="C20">
        <v>9583</v>
      </c>
      <c r="E20">
        <v>3</v>
      </c>
      <c r="F20">
        <v>42209</v>
      </c>
    </row>
    <row r="21" spans="2:6" x14ac:dyDescent="0.2">
      <c r="B21">
        <v>4</v>
      </c>
      <c r="C21">
        <v>10250</v>
      </c>
      <c r="E21">
        <v>4</v>
      </c>
      <c r="F21">
        <v>53667</v>
      </c>
    </row>
    <row r="22" spans="2:6" x14ac:dyDescent="0.2">
      <c r="B22">
        <v>5</v>
      </c>
      <c r="C22">
        <v>9791</v>
      </c>
      <c r="E22">
        <v>5</v>
      </c>
      <c r="F22">
        <v>42083</v>
      </c>
    </row>
    <row r="23" spans="2:6" x14ac:dyDescent="0.2">
      <c r="B23">
        <v>6</v>
      </c>
      <c r="C23">
        <v>10500</v>
      </c>
      <c r="E23">
        <v>6</v>
      </c>
      <c r="F23">
        <v>35167</v>
      </c>
    </row>
    <row r="24" spans="2:6" x14ac:dyDescent="0.2">
      <c r="B24" t="s">
        <v>3</v>
      </c>
      <c r="C24">
        <f>SUBTOTAL(101,Table146[Time to Calculate])</f>
        <v>9909.5</v>
      </c>
      <c r="E24" t="s">
        <v>3</v>
      </c>
      <c r="F24">
        <f>SUBTOTAL(101,Table1357[Time to Calculate])</f>
        <v>44173.666666666664</v>
      </c>
    </row>
    <row r="26" spans="2:6" x14ac:dyDescent="0.2">
      <c r="E26" t="s">
        <v>8</v>
      </c>
      <c r="F26">
        <f>Table146[[#Totals],[Time to Calculate]]-Table1357[[#Totals],[Time to Calculate]]</f>
        <v>-34264.166666666664</v>
      </c>
    </row>
    <row r="29" spans="2:6" x14ac:dyDescent="0.2">
      <c r="B29" t="s">
        <v>10</v>
      </c>
      <c r="E29" t="s">
        <v>10</v>
      </c>
    </row>
    <row r="30" spans="2:6" x14ac:dyDescent="0.2">
      <c r="B30" s="1" t="s">
        <v>2</v>
      </c>
      <c r="E30" t="s">
        <v>12</v>
      </c>
    </row>
    <row r="31" spans="2:6" x14ac:dyDescent="0.2">
      <c r="B31" t="s">
        <v>0</v>
      </c>
      <c r="C31" t="s">
        <v>1</v>
      </c>
      <c r="E31" t="s">
        <v>0</v>
      </c>
      <c r="F31" t="s">
        <v>1</v>
      </c>
    </row>
    <row r="32" spans="2:6" x14ac:dyDescent="0.2">
      <c r="B32">
        <v>1</v>
      </c>
      <c r="C32">
        <v>26375</v>
      </c>
      <c r="E32">
        <v>1</v>
      </c>
      <c r="F32" s="2">
        <v>36542</v>
      </c>
    </row>
    <row r="33" spans="2:6" x14ac:dyDescent="0.2">
      <c r="B33">
        <v>2</v>
      </c>
      <c r="C33">
        <v>26166</v>
      </c>
      <c r="E33">
        <v>2</v>
      </c>
      <c r="F33">
        <v>55375</v>
      </c>
    </row>
    <row r="34" spans="2:6" x14ac:dyDescent="0.2">
      <c r="B34">
        <v>3</v>
      </c>
      <c r="C34">
        <v>25250</v>
      </c>
      <c r="E34">
        <v>3</v>
      </c>
      <c r="F34">
        <v>75542</v>
      </c>
    </row>
    <row r="35" spans="2:6" x14ac:dyDescent="0.2">
      <c r="B35">
        <v>4</v>
      </c>
      <c r="C35">
        <v>24666</v>
      </c>
      <c r="E35">
        <v>4</v>
      </c>
      <c r="F35">
        <v>49750</v>
      </c>
    </row>
    <row r="36" spans="2:6" x14ac:dyDescent="0.2">
      <c r="B36">
        <v>5</v>
      </c>
      <c r="C36">
        <v>27041</v>
      </c>
      <c r="E36">
        <v>5</v>
      </c>
      <c r="F36">
        <v>36833</v>
      </c>
    </row>
    <row r="37" spans="2:6" x14ac:dyDescent="0.2">
      <c r="B37">
        <v>6</v>
      </c>
      <c r="C37">
        <v>29041</v>
      </c>
      <c r="E37">
        <v>6</v>
      </c>
      <c r="F37">
        <v>42041</v>
      </c>
    </row>
    <row r="38" spans="2:6" x14ac:dyDescent="0.2">
      <c r="B38" t="s">
        <v>3</v>
      </c>
      <c r="C38">
        <f>SUBTOTAL(101,Table1468[Time to Calculate])</f>
        <v>26423.166666666668</v>
      </c>
      <c r="E38" t="s">
        <v>3</v>
      </c>
      <c r="F38">
        <f>SUBTOTAL(101,Table13579[Time to Calculate])</f>
        <v>49347.166666666664</v>
      </c>
    </row>
    <row r="40" spans="2:6" x14ac:dyDescent="0.2">
      <c r="E40" t="s">
        <v>8</v>
      </c>
      <c r="F40">
        <f>Table1468[[#Totals],[Time to Calculate]]-Table13579[[#Totals],[Time to Calculate]]</f>
        <v>-22923.999999999996</v>
      </c>
    </row>
    <row r="43" spans="2:6" x14ac:dyDescent="0.2">
      <c r="B43" t="s">
        <v>13</v>
      </c>
      <c r="E43" t="s">
        <v>13</v>
      </c>
    </row>
    <row r="44" spans="2:6" x14ac:dyDescent="0.2">
      <c r="B44" s="1" t="s">
        <v>2</v>
      </c>
      <c r="E44" t="s">
        <v>14</v>
      </c>
    </row>
    <row r="45" spans="2:6" x14ac:dyDescent="0.2">
      <c r="B45" t="s">
        <v>0</v>
      </c>
      <c r="C45" t="s">
        <v>1</v>
      </c>
      <c r="E45" t="s">
        <v>0</v>
      </c>
      <c r="F45" t="s">
        <v>1</v>
      </c>
    </row>
    <row r="46" spans="2:6" x14ac:dyDescent="0.2">
      <c r="B46">
        <v>1</v>
      </c>
      <c r="C46">
        <v>68916</v>
      </c>
      <c r="E46">
        <v>1</v>
      </c>
      <c r="F46" s="2">
        <v>54333</v>
      </c>
    </row>
    <row r="47" spans="2:6" x14ac:dyDescent="0.2">
      <c r="B47">
        <v>2</v>
      </c>
      <c r="C47">
        <v>73083</v>
      </c>
      <c r="E47">
        <v>2</v>
      </c>
      <c r="F47">
        <v>55041</v>
      </c>
    </row>
    <row r="48" spans="2:6" x14ac:dyDescent="0.2">
      <c r="B48">
        <v>3</v>
      </c>
      <c r="C48">
        <v>73958</v>
      </c>
      <c r="E48">
        <v>3</v>
      </c>
      <c r="F48">
        <v>52959</v>
      </c>
    </row>
    <row r="49" spans="2:6" x14ac:dyDescent="0.2">
      <c r="B49">
        <v>4</v>
      </c>
      <c r="C49">
        <v>71750</v>
      </c>
      <c r="E49">
        <v>4</v>
      </c>
      <c r="F49">
        <v>52125</v>
      </c>
    </row>
    <row r="50" spans="2:6" x14ac:dyDescent="0.2">
      <c r="B50">
        <v>5</v>
      </c>
      <c r="C50">
        <v>72125</v>
      </c>
      <c r="E50">
        <v>5</v>
      </c>
      <c r="F50">
        <v>45792</v>
      </c>
    </row>
    <row r="51" spans="2:6" x14ac:dyDescent="0.2">
      <c r="B51">
        <v>6</v>
      </c>
      <c r="C51">
        <v>66292</v>
      </c>
      <c r="E51">
        <v>6</v>
      </c>
      <c r="F51">
        <v>42084</v>
      </c>
    </row>
    <row r="52" spans="2:6" x14ac:dyDescent="0.2">
      <c r="B52" t="s">
        <v>3</v>
      </c>
      <c r="C52">
        <f>SUBTOTAL(101,Table1410[Time to Calculate])</f>
        <v>71020.666666666672</v>
      </c>
      <c r="E52" t="s">
        <v>3</v>
      </c>
      <c r="F52">
        <f>SUBTOTAL(101,Table13511[Time to Calculate])</f>
        <v>50389</v>
      </c>
    </row>
    <row r="54" spans="2:6" x14ac:dyDescent="0.2">
      <c r="E54" t="s">
        <v>8</v>
      </c>
      <c r="F54">
        <f>Table1410[[#Totals],[Time to Calculate]]-Table13511[[#Totals],[Time to Calculate]]</f>
        <v>20631.666666666672</v>
      </c>
    </row>
    <row r="58" spans="2:6" x14ac:dyDescent="0.2">
      <c r="B58" t="s">
        <v>5</v>
      </c>
      <c r="E58" t="s">
        <v>5</v>
      </c>
    </row>
    <row r="59" spans="2:6" x14ac:dyDescent="0.2">
      <c r="B59" s="1" t="s">
        <v>2</v>
      </c>
      <c r="E59" t="s">
        <v>7</v>
      </c>
    </row>
    <row r="60" spans="2:6" x14ac:dyDescent="0.2">
      <c r="B60" t="s">
        <v>0</v>
      </c>
      <c r="C60" t="s">
        <v>1</v>
      </c>
      <c r="E60" t="s">
        <v>0</v>
      </c>
      <c r="F60" t="s">
        <v>1</v>
      </c>
    </row>
    <row r="61" spans="2:6" x14ac:dyDescent="0.2">
      <c r="B61">
        <v>1</v>
      </c>
      <c r="C61">
        <v>206292</v>
      </c>
      <c r="E61">
        <v>1</v>
      </c>
      <c r="F61" s="2">
        <v>80917</v>
      </c>
    </row>
    <row r="62" spans="2:6" x14ac:dyDescent="0.2">
      <c r="B62">
        <v>2</v>
      </c>
      <c r="C62">
        <v>212250</v>
      </c>
      <c r="E62">
        <v>2</v>
      </c>
      <c r="F62">
        <v>64667</v>
      </c>
    </row>
    <row r="63" spans="2:6" x14ac:dyDescent="0.2">
      <c r="B63">
        <v>3</v>
      </c>
      <c r="C63">
        <v>213250</v>
      </c>
      <c r="E63">
        <v>3</v>
      </c>
      <c r="F63">
        <v>42916</v>
      </c>
    </row>
    <row r="64" spans="2:6" x14ac:dyDescent="0.2">
      <c r="B64">
        <v>4</v>
      </c>
      <c r="C64">
        <v>213833</v>
      </c>
      <c r="E64">
        <v>4</v>
      </c>
      <c r="F64">
        <v>57125</v>
      </c>
    </row>
    <row r="65" spans="2:6" x14ac:dyDescent="0.2">
      <c r="B65">
        <v>5</v>
      </c>
      <c r="C65">
        <v>214334</v>
      </c>
      <c r="E65">
        <v>5</v>
      </c>
      <c r="F65">
        <v>45917</v>
      </c>
    </row>
    <row r="66" spans="2:6" x14ac:dyDescent="0.2">
      <c r="B66">
        <v>6</v>
      </c>
      <c r="C66">
        <v>211750</v>
      </c>
      <c r="E66">
        <v>6</v>
      </c>
      <c r="F66">
        <v>76000</v>
      </c>
    </row>
    <row r="67" spans="2:6" x14ac:dyDescent="0.2">
      <c r="B67" t="s">
        <v>3</v>
      </c>
      <c r="C67">
        <f>SUBTOTAL(101,Table14[Time to Calculate])</f>
        <v>211951.5</v>
      </c>
      <c r="E67" t="s">
        <v>3</v>
      </c>
      <c r="F67">
        <f>SUBTOTAL(101,Table135[Time to Calculate])</f>
        <v>61257</v>
      </c>
    </row>
    <row r="69" spans="2:6" x14ac:dyDescent="0.2">
      <c r="E69" t="s">
        <v>8</v>
      </c>
      <c r="F69">
        <f>Table14[[#Totals],[Time to Calculate]]-Table135[[#Totals],[Time to Calculate]]</f>
        <v>150694.5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Topping</dc:creator>
  <cp:lastModifiedBy>Scott Topping</cp:lastModifiedBy>
  <dcterms:created xsi:type="dcterms:W3CDTF">2025-02-20T11:21:08Z</dcterms:created>
  <dcterms:modified xsi:type="dcterms:W3CDTF">2025-02-20T12:27:58Z</dcterms:modified>
</cp:coreProperties>
</file>